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2023-24\Retirement\"/>
    </mc:Choice>
  </mc:AlternateContent>
  <xr:revisionPtr revIDLastSave="0" documentId="13_ncr:1_{1545647E-A4FB-4ABE-B73A-61E50AA1D587}" xr6:coauthVersionLast="47" xr6:coauthVersionMax="47" xr10:uidLastSave="{00000000-0000-0000-0000-000000000000}"/>
  <workbookProtection workbookAlgorithmName="SHA-512" workbookHashValue="kBn6q0L0a7DIF/2AkXzig1/y9J8u+tbQdojtO6qg7/lEOXe+BqGy7lHcFqFddqLXRWO+9TSU0sP9PAs7SAoWqQ==" workbookSaltValue="O+uTjUgCJaheekEqVZeJ/Q==" workbookSpinCount="100000" lockStructure="1"/>
  <bookViews>
    <workbookView xWindow="3990" yWindow="1905" windowWidth="21600" windowHeight="11295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8" l="1"/>
  <c r="C6" i="8" l="1"/>
  <c r="C5" i="8"/>
  <c r="C8" i="4" l="1"/>
  <c r="C7" i="4"/>
  <c r="F23" i="4" l="1"/>
  <c r="C9" i="8" l="1"/>
  <c r="C8" i="8" l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<sst xmlns="http://schemas.openxmlformats.org/spreadsheetml/2006/main" count="29546" uniqueCount="7501">
  <si>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</si>
  <si>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</si>
  <si>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</si>
  <si>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</si>
  <si>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</si>
  <si>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</si>
  <si>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</si>
  <si>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</si>
  <si>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</si>
  <si>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</si>
  <si>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</si>
  <si>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</si>
  <si>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</si>
  <si>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</si>
  <si>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</si>
  <si>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</si>
  <si>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</si>
  <si>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</si>
  <si>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</si>
  <si>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</si>
  <si>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</si>
  <si>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</si>
  <si>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</si>
  <si>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</si>
  <si>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</si>
  <si>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</si>
  <si>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</si>
  <si>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</si>
  <si>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</si>
  <si>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</si>
  <si>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</si>
  <si>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</si>
  <si>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</si>
  <si>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</si>
  <si>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</si>
  <si>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</si>
  <si>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</si>
  <si>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</si>
  <si>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</si>
  <si>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</si>
  <si>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</si>
  <si>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</si>
  <si>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</si>
  <si>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</si>
  <si>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</si>
  <si>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</si>
  <si>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</si>
  <si>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</si>
  <si>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</si>
  <si>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</si>
  <si>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</si>
  <si>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</si>
  <si>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</si>
  <si>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</si>
  <si>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</si>
  <si>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</si>
  <si>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</si>
  <si>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</si>
  <si>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</si>
  <si>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</si>
  <si>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</si>
  <si>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</si>
  <si>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</si>
  <si>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</si>
  <si>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</si>
  <si>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</si>
  <si>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</si>
  <si>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</si>
  <si>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</si>
  <si>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</si>
  <si>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</si>
  <si>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</si>
  <si>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</si>
  <si>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</si>
  <si>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</si>
  <si>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</si>
  <si>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</si>
  <si>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</si>
  <si>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</si>
  <si>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</si>
  <si>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</si>
  <si>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</si>
  <si>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</si>
  <si>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</si>
  <si>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</si>
  <si>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</si>
  <si>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</si>
  <si>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</si>
  <si>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</si>
  <si>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</si>
  <si>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</si>
  <si>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</si>
  <si>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</si>
  <si>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</si>
  <si>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</si>
  <si>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</si>
  <si>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</si>
  <si>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</si>
  <si>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</si>
  <si>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</si>
  <si>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</si>
  <si>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</si>
  <si>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</si>
  <si>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</si>
  <si>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</si>
  <si>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</si>
  <si>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</si>
  <si>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</si>
  <si>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</si>
  <si>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</si>
  <si>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</si>
  <si>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</si>
  <si>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</si>
  <si>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</si>
  <si>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</si>
  <si>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</si>
  <si>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</si>
  <si>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</si>
  <si>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</si>
  <si>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</si>
  <si>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</si>
  <si>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</si>
  <si>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</si>
  <si>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</si>
  <si>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</si>
  <si>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</si>
  <si>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</si>
  <si>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</si>
  <si>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</si>
  <si>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</si>
  <si>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</si>
  <si>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</si>
  <si>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</si>
  <si>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</si>
  <si>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</si>
  <si>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</si>
  <si>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</si>
  <si>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</si>
  <si>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</si>
  <si>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</si>
  <si>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</si>
  <si>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</si>
  <si>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</si>
  <si>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</si>
  <si>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</si>
  <si>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</si>
  <si>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</si>
  <si>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</si>
  <si>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</si>
  <si>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</si>
  <si>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</si>
  <si>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</si>
  <si>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</si>
  <si>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</si>
  <si>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</si>
  <si>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</si>
  <si>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</si>
  <si>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</si>
  <si>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</si>
  <si>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</si>
  <si>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</si>
  <si>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</si>
  <si>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</si>
  <si>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</si>
  <si>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</si>
  <si>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</si>
  <si>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</si>
  <si>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</si>
  <si>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</si>
  <si>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</si>
  <si>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</si>
  <si>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</si>
  <si>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</si>
  <si>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</si>
  <si>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</si>
  <si>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</si>
  <si>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</si>
  <si>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</si>
  <si>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</si>
  <si>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</si>
  <si>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</si>
  <si>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</si>
  <si>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</si>
  <si>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</si>
  <si>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</si>
  <si>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</si>
  <si>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</si>
  <si>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</si>
  <si>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</si>
  <si>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</si>
  <si>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</si>
  <si>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</si>
  <si>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</si>
  <si>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</si>
  <si>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</si>
  <si>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</si>
  <si>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</si>
  <si>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</si>
  <si>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</si>
  <si>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</si>
  <si>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</si>
  <si>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</si>
  <si>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</si>
  <si>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</si>
  <si>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</si>
  <si>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</si>
  <si>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</si>
  <si>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</si>
  <si>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</si>
  <si>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</si>
  <si>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</si>
  <si>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</si>
  <si>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</si>
  <si>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</si>
  <si>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</si>
  <si>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</si>
  <si>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</si>
  <si>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</si>
  <si>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</si>
  <si>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</si>
  <si>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</si>
  <si>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</si>
  <si>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</si>
  <si>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</si>
  <si>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</si>
  <si>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</si>
  <si>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</si>
  <si>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</si>
  <si>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</si>
  <si>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</si>
  <si>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</si>
  <si>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</si>
  <si>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</si>
  <si>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</si>
  <si>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</si>
  <si>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</si>
  <si>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</si>
  <si>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</si>
  <si>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</si>
  <si>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</si>
  <si>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</si>
  <si>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</si>
  <si>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</si>
  <si>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</si>
  <si>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</si>
  <si>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</si>
  <si>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</si>
  <si>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</si>
  <si>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</si>
  <si>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</si>
  <si>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</si>
  <si>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</si>
  <si>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</si>
  <si>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</si>
  <si>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</si>
  <si>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</si>
  <si>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</si>
  <si>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</si>
  <si>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</si>
  <si>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</si>
  <si>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</si>
  <si>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</si>
  <si>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</si>
  <si>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</si>
  <si>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</si>
  <si>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</si>
  <si>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</si>
  <si>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</si>
  <si>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</si>
  <si>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</si>
  <si>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</si>
  <si>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</si>
  <si>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</si>
  <si>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</si>
  <si>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</si>
  <si>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</si>
  <si>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</si>
  <si>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</si>
  <si>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</si>
  <si>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</si>
  <si>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</si>
  <si>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</si>
  <si>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</si>
  <si>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</si>
  <si>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</si>
  <si>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</si>
  <si>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</si>
  <si>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</si>
  <si>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</si>
  <si>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</si>
  <si>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</si>
  <si>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</si>
  <si>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</si>
  <si>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</si>
  <si>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</si>
  <si>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</si>
  <si>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</si>
  <si>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</si>
  <si>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</si>
  <si>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</si>
  <si>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</si>
  <si>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</si>
  <si>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</si>
  <si>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</si>
  <si>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</si>
  <si>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</si>
  <si>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</si>
  <si>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</si>
  <si>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</si>
  <si>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</si>
  <si>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</si>
  <si>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</si>
  <si>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</si>
  <si>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</si>
  <si>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</si>
  <si>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</si>
  <si>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</si>
  <si>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</si>
  <si>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</si>
  <si>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</si>
  <si>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</si>
  <si>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</si>
  <si>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</si>
  <si>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</si>
  <si>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</si>
  <si>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</si>
  <si>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</si>
  <si>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</si>
  <si>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</si>
  <si>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</si>
  <si>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</si>
  <si>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</si>
  <si>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</si>
  <si>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</si>
  <si>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</si>
  <si>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</si>
  <si>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</si>
  <si>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</si>
  <si>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</si>
  <si>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</si>
  <si>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</si>
  <si>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</si>
  <si>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</si>
  <si>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</si>
  <si>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</si>
  <si>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</si>
  <si>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</si>
  <si>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</si>
  <si>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</si>
  <si>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</si>
  <si>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</si>
  <si>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</si>
  <si>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</si>
  <si>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</si>
  <si>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</si>
  <si>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</si>
  <si>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</si>
  <si>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</si>
  <si>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</si>
  <si>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</si>
  <si>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</si>
  <si>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</si>
  <si>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</si>
  <si>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</si>
  <si>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</si>
  <si>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</si>
  <si>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</si>
  <si>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</si>
  <si>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</si>
  <si>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</si>
  <si>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</si>
  <si>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</si>
  <si>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</si>
  <si>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</si>
  <si>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</si>
  <si>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</si>
  <si>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</si>
  <si>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</si>
  <si>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</si>
  <si>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</si>
  <si>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</si>
  <si>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</si>
  <si>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</si>
  <si>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</si>
  <si>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</si>
  <si>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</si>
  <si>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</si>
  <si>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</si>
  <si>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</si>
  <si>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</si>
  <si>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</si>
  <si>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</si>
  <si>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</si>
  <si>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</si>
  <si>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</si>
  <si>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</si>
  <si>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</si>
  <si>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</si>
  <si>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</si>
  <si>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</si>
  <si>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</si>
  <si>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</si>
  <si>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</si>
  <si>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</si>
  <si>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</si>
  <si>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</si>
  <si>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</si>
  <si>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</si>
  <si>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</si>
  <si>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</si>
  <si>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</si>
  <si>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</si>
  <si>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</si>
  <si>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</si>
  <si>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</si>
  <si>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</si>
  <si>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</si>
  <si>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</si>
  <si>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</si>
  <si>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</si>
  <si>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</si>
  <si>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</si>
  <si>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</si>
  <si>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</si>
  <si>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</si>
  <si>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</si>
  <si>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</si>
  <si>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</si>
  <si>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</si>
  <si>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</si>
  <si>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</si>
  <si>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</si>
  <si>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</si>
  <si>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</si>
  <si>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</si>
  <si>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</si>
  <si>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</si>
  <si>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</si>
  <si>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</si>
  <si>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</si>
  <si>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</si>
  <si>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</si>
  <si>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</si>
  <si>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</si>
  <si>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</si>
  <si>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</si>
  <si>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</si>
  <si>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</si>
  <si>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</si>
  <si>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</si>
  <si>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</si>
  <si>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</si>
  <si>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</si>
  <si>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</si>
  <si>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</si>
  <si>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</si>
  <si>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</si>
  <si>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</si>
  <si>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</si>
  <si>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</si>
  <si>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</si>
  <si>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</si>
  <si>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</si>
  <si>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</si>
  <si>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</si>
  <si>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</si>
  <si>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</si>
  <si>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</si>
  <si>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</si>
  <si>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</si>
  <si>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</si>
  <si>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</si>
  <si>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</si>
  <si>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</si>
  <si>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</si>
  <si>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</si>
  <si>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</si>
  <si>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</si>
  <si>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</si>
  <si>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</si>
  <si>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</si>
  <si>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</si>
  <si>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</si>
  <si>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</si>
  <si>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</si>
  <si>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</si>
  <si>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</si>
  <si>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</si>
  <si>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</si>
  <si>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</si>
  <si>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</si>
  <si>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</si>
  <si>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</si>
  <si>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</si>
  <si>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</si>
  <si>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</si>
  <si>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</si>
  <si>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</si>
  <si>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</si>
  <si>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</si>
  <si>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</si>
  <si>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</si>
  <si>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</si>
  <si>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</si>
  <si>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</si>
  <si>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</si>
  <si>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</si>
  <si>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</si>
  <si>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</si>
  <si>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</si>
  <si>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</si>
  <si>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</si>
  <si>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</si>
  <si>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</si>
  <si>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</si>
  <si>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</si>
  <si>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</si>
  <si>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</si>
  <si>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</si>
  <si>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</si>
  <si>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</si>
  <si>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</si>
  <si>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</si>
  <si>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</si>
  <si>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</si>
  <si>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</si>
  <si>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</si>
  <si>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</si>
  <si>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</si>
  <si>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</si>
  <si>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</si>
  <si>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</si>
  <si>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</si>
  <si>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</si>
  <si>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</si>
  <si>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</si>
  <si>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</si>
  <si>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</si>
  <si>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</si>
  <si>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</si>
  <si>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</si>
  <si>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</si>
  <si>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</si>
  <si>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</si>
  <si>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</si>
  <si>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</si>
  <si>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</si>
  <si>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</si>
  <si>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</si>
  <si>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</si>
  <si>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</si>
  <si>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</si>
  <si>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</si>
  <si>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</si>
  <si>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</si>
  <si>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</si>
  <si>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</si>
  <si>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</si>
  <si>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</si>
  <si>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</si>
  <si>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</si>
  <si>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</si>
  <si>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</si>
  <si>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</si>
  <si>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</si>
  <si>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</si>
  <si>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</si>
  <si>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</si>
  <si>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</si>
  <si>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</si>
  <si>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</si>
  <si>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</si>
  <si>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</si>
  <si>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</si>
  <si>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</si>
  <si>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</si>
  <si>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</si>
  <si>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</si>
  <si>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</si>
  <si>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</si>
  <si>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</si>
  <si>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</si>
  <si>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</si>
  <si>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</si>
  <si>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</si>
  <si>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</si>
  <si>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</si>
  <si>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</si>
  <si>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</si>
  <si>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</si>
  <si>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</si>
  <si>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</si>
  <si>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</si>
  <si>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</si>
  <si>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</si>
  <si>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</si>
  <si>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</si>
  <si>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</si>
  <si>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</si>
  <si>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</si>
  <si>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</si>
  <si>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</si>
  <si>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</si>
  <si>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</si>
  <si>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</si>
  <si>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</si>
  <si>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</si>
  <si>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</si>
  <si>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</si>
  <si>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</si>
  <si>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</si>
  <si>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</si>
  <si>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</si>
  <si>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</si>
  <si>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</si>
  <si>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</si>
  <si>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</si>
  <si>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</si>
  <si>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</si>
  <si>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</si>
  <si>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</si>
  <si>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</si>
  <si>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</si>
  <si>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</si>
  <si>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</si>
  <si>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</si>
  <si>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</si>
  <si>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</si>
  <si>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</si>
  <si>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</si>
  <si>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</si>
  <si>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</si>
  <si>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</si>
  <si>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</si>
  <si>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</si>
  <si>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</si>
  <si>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</si>
  <si>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</si>
  <si>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</si>
  <si>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</si>
  <si>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</si>
  <si>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</si>
  <si>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</si>
  <si>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</si>
  <si>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</si>
  <si>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</si>
  <si>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</si>
  <si>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</si>
  <si>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</si>
  <si>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</si>
  <si>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</si>
  <si>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</si>
  <si>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</si>
  <si>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</si>
  <si>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</si>
  <si>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</si>
  <si>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</si>
  <si>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</si>
  <si>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</si>
  <si>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</si>
  <si>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</si>
  <si>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</si>
  <si>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</si>
  <si>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</si>
  <si>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</si>
  <si>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</si>
  <si>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</si>
  <si>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</si>
  <si>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</si>
  <si>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</si>
  <si>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</si>
  <si>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</si>
  <si>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</si>
  <si>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</si>
  <si>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</si>
  <si>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</si>
  <si>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</si>
  <si>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</si>
  <si>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</si>
  <si>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</si>
  <si>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</si>
  <si>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</si>
  <si>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</si>
  <si>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</si>
  <si>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</si>
  <si>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</si>
  <si>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</si>
  <si>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</si>
  <si>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</si>
  <si>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</si>
  <si>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</si>
  <si>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</si>
  <si>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</si>
  <si>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</si>
  <si>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</si>
  <si>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</si>
  <si>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</si>
  <si>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</si>
  <si>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</si>
  <si>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</si>
  <si>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</si>
  <si>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</si>
  <si>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</si>
  <si>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</si>
  <si>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</si>
  <si>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</si>
  <si>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</si>
  <si>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</si>
  <si>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</si>
  <si>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</si>
  <si>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</si>
  <si>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</si>
  <si>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</si>
  <si>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</si>
  <si>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</si>
  <si>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</si>
  <si>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</si>
  <si>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</si>
  <si>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</si>
  <si>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</si>
  <si>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</si>
  <si>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</si>
  <si>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</si>
  <si>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</si>
  <si>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</si>
  <si>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</si>
  <si>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</si>
  <si>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</si>
  <si>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</si>
  <si>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</si>
  <si>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</si>
  <si>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</si>
  <si>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</si>
  <si>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</si>
  <si>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</si>
  <si>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</si>
  <si>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</si>
  <si>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</si>
  <si>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</si>
  <si>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</si>
  <si>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</si>
  <si>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</si>
  <si>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</si>
  <si>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</si>
  <si>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</si>
  <si>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</si>
  <si>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</si>
  <si>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</si>
  <si>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</si>
  <si>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</si>
  <si>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</si>
  <si>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</si>
  <si>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</si>
  <si>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</si>
  <si>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</si>
  <si>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</si>
  <si>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</si>
  <si>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</si>
  <si>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</si>
  <si>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</si>
  <si>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</si>
  <si>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</si>
  <si>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</si>
  <si>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</si>
  <si>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</si>
  <si>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</si>
  <si>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</si>
  <si>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</si>
  <si>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</si>
  <si>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</si>
  <si>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</si>
  <si>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</si>
  <si>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</si>
  <si>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</si>
  <si>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</si>
  <si>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</si>
  <si>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</si>
  <si>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</si>
  <si>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</si>
  <si>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</si>
  <si>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</si>
  <si>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</si>
  <si>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</si>
  <si>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</si>
  <si>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</si>
  <si>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</si>
  <si>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</si>
  <si>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</si>
  <si>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</si>
  <si>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</si>
  <si>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</si>
  <si>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</si>
  <si>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</si>
  <si>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</si>
  <si>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</si>
  <si>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</si>
  <si>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</si>
  <si>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</si>
  <si>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</si>
  <si>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</si>
  <si>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</si>
  <si>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</si>
  <si>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</si>
  <si>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</si>
  <si>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</si>
  <si>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</si>
  <si>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</si>
  <si>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</si>
  <si>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</si>
  <si>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</si>
  <si>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</si>
  <si>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</si>
  <si>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</si>
  <si>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</si>
  <si>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</si>
  <si>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</si>
  <si>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</si>
  <si>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</si>
  <si>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</si>
  <si>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</si>
  <si>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</si>
  <si>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</si>
  <si>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</si>
  <si>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</si>
  <si>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</si>
  <si>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</si>
  <si>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</si>
  <si>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</si>
  <si>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</si>
  <si>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</si>
  <si>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</si>
  <si>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</si>
  <si>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</si>
  <si>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</si>
  <si>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</si>
  <si>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</si>
  <si>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</si>
  <si>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</si>
  <si>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</si>
  <si>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</si>
  <si>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</si>
  <si>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</si>
  <si>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</si>
  <si>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</si>
  <si>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</si>
  <si>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</si>
  <si>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</si>
  <si>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</si>
  <si>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</si>
  <si>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</si>
  <si>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</si>
  <si>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</si>
  <si>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</si>
  <si>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</si>
  <si>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</si>
  <si>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</si>
  <si>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</si>
  <si>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</si>
  <si>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</si>
  <si>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</si>
  <si>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</si>
  <si>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</si>
  <si>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</si>
  <si>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</si>
  <si>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</si>
  <si>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</si>
  <si>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</si>
  <si>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</si>
  <si>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</si>
  <si>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</si>
  <si>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</si>
  <si>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</si>
  <si>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</si>
  <si>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</si>
  <si>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</si>
  <si>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</si>
  <si>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</si>
  <si>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</si>
  <si>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</si>
  <si>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</si>
  <si>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</si>
  <si>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</si>
  <si>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</si>
  <si>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</si>
  <si>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</si>
  <si>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</si>
  <si>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</si>
  <si>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</si>
  <si>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</si>
  <si>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</si>
  <si>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</si>
  <si>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</si>
  <si>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</si>
  <si>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</si>
  <si>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</si>
  <si>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</si>
  <si>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</si>
  <si>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</si>
  <si>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</si>
  <si>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</si>
  <si>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</si>
  <si>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</si>
  <si>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</si>
  <si>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</si>
  <si>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</si>
  <si>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</si>
  <si>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</si>
  <si>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</si>
  <si>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</si>
  <si>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</si>
  <si>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</si>
  <si>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</si>
  <si>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</si>
  <si>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</si>
  <si>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</si>
  <si>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</si>
  <si>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</si>
  <si>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</si>
  <si>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</si>
  <si>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</si>
  <si>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</si>
  <si>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</si>
  <si>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</si>
  <si>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</si>
  <si>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</si>
  <si>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</si>
  <si>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</si>
  <si>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</si>
  <si>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</si>
  <si>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</si>
  <si>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</si>
  <si>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</si>
  <si>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</si>
  <si>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</si>
  <si>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</si>
  <si>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</si>
  <si>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</si>
  <si>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</si>
  <si>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</si>
  <si>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</si>
  <si>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</si>
  <si>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</si>
  <si>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</si>
  <si>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</si>
  <si>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</si>
  <si>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</si>
  <si>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</si>
  <si>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</si>
  <si>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</si>
  <si>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</si>
  <si>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</si>
  <si>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</si>
  <si>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</si>
  <si>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</si>
  <si>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</si>
  <si>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</si>
  <si>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</si>
  <si>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</si>
  <si>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</si>
  <si>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</si>
  <si>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</si>
  <si>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</si>
  <si>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</si>
  <si>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</si>
  <si>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</si>
  <si>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</si>
  <si>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</si>
  <si>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</si>
  <si>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</si>
  <si>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</si>
  <si>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</si>
  <si>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</si>
  <si>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</si>
  <si>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</si>
  <si>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</si>
  <si>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</si>
  <si>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</si>
  <si>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</si>
  <si>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</si>
  <si>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</si>
  <si>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</si>
  <si>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</si>
  <si>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</si>
  <si>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</si>
  <si>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</si>
  <si>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</si>
  <si>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</si>
  <si>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</si>
  <si>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</si>
  <si>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</si>
  <si>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</si>
  <si>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</si>
  <si>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</si>
  <si>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</si>
  <si>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</si>
  <si>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</si>
  <si>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</si>
  <si>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</si>
  <si>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</si>
  <si>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</si>
  <si>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</si>
  <si>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</si>
  <si>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</si>
  <si>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</si>
  <si>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</si>
  <si>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</si>
  <si>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</si>
  <si>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</si>
  <si>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</si>
  <si>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</si>
  <si>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</si>
  <si>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</si>
  <si>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</si>
  <si>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</si>
  <si>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</si>
  <si>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</si>
  <si>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</si>
  <si>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</si>
  <si>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</si>
  <si>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</si>
  <si>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</si>
  <si>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</si>
  <si>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</si>
  <si>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</si>
  <si>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</si>
  <si>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</si>
  <si>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</si>
  <si>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</si>
  <si>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</si>
  <si>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</si>
  <si>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</si>
  <si>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</si>
  <si>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</si>
  <si>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</si>
  <si>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</si>
  <si>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</si>
  <si>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</si>
  <si>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</si>
  <si>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</si>
  <si>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</si>
  <si>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</si>
  <si>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</si>
  <si>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</si>
  <si>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</si>
  <si>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</si>
  <si>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</si>
  <si>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</si>
  <si>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</si>
  <si>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</si>
  <si>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</si>
  <si>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</si>
  <si>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</si>
  <si>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</si>
  <si>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</si>
  <si>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</si>
  <si>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</si>
  <si>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</si>
  <si>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</si>
  <si>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</si>
  <si>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</si>
  <si>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</si>
  <si>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</si>
  <si>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</si>
  <si>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</si>
  <si>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</si>
  <si>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</si>
  <si>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</si>
  <si>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</si>
  <si>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</si>
  <si>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</si>
  <si>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</si>
  <si>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</si>
  <si>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</si>
  <si>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</si>
  <si>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</si>
  <si>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</si>
  <si>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</si>
  <si>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</si>
  <si>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</si>
  <si>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</si>
  <si>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</si>
  <si>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</si>
  <si>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</si>
  <si>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</si>
  <si>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</si>
  <si>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</si>
  <si>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</si>
  <si>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</si>
  <si>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</si>
  <si>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</si>
  <si>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</si>
  <si>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</si>
  <si>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</si>
  <si>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</si>
  <si>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</si>
  <si>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</si>
  <si>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</si>
  <si>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</si>
  <si>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</si>
  <si>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</si>
  <si>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</si>
  <si>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</si>
  <si>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</si>
  <si>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</si>
  <si>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</si>
  <si>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</si>
  <si>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</si>
  <si>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</si>
  <si>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</si>
  <si>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</si>
  <si>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</si>
  <si>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</si>
  <si>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</si>
  <si>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</si>
  <si>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</si>
  <si>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</si>
  <si>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</si>
  <si>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</si>
  <si>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</si>
  <si>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</si>
  <si>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</si>
  <si>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</si>
  <si>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</si>
  <si>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</si>
  <si>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</si>
  <si>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</si>
  <si>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</si>
  <si>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</si>
  <si>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</si>
  <si>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</si>
  <si>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</si>
  <si>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</si>
  <si>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</si>
  <si>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</si>
  <si>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</si>
  <si>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</si>
  <si>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</si>
  <si>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</si>
  <si>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</si>
  <si>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</si>
  <si>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</si>
  <si>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</si>
  <si>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</si>
  <si>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</si>
  <si>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</si>
  <si>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</si>
  <si>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</si>
  <si>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</si>
  <si>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</si>
  <si>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</si>
  <si>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</si>
  <si>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</si>
  <si>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</si>
  <si>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</si>
  <si>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</si>
  <si>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</si>
  <si>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</si>
  <si>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</si>
  <si>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</si>
  <si>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</si>
  <si>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</si>
  <si>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</si>
  <si>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</si>
  <si>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</si>
  <si>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</si>
  <si>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</si>
  <si>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</si>
  <si>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</si>
  <si>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</si>
  <si>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</si>
  <si>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</si>
  <si>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</si>
  <si>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</si>
  <si>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</si>
  <si>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</si>
  <si>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</si>
  <si>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</si>
  <si>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</si>
  <si>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</si>
  <si>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</si>
  <si>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</si>
  <si>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</si>
  <si>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</si>
  <si>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</si>
  <si>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</si>
  <si>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</si>
  <si>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</si>
  <si>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</si>
  <si>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</si>
  <si>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</si>
  <si>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</si>
  <si>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</si>
  <si>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</si>
  <si>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</si>
  <si>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</si>
  <si>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</si>
  <si>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</si>
  <si>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</si>
  <si>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</si>
  <si>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</si>
  <si>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</si>
  <si>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</si>
  <si>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</si>
  <si>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</si>
  <si>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</si>
  <si>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</si>
  <si>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</si>
  <si>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</si>
  <si>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</si>
  <si>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</si>
  <si>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</si>
  <si>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</si>
  <si>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</si>
  <si>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</si>
  <si>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</si>
  <si>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</si>
  <si>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</si>
  <si>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</si>
  <si>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</si>
  <si>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</si>
  <si>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</si>
  <si>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</si>
  <si>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</si>
  <si>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</si>
  <si>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</si>
  <si>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</si>
  <si>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</si>
  <si>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</si>
  <si>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</si>
  <si>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</si>
  <si>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</si>
  <si>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</si>
  <si>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</si>
  <si>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</si>
  <si>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</si>
  <si>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</si>
  <si>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</si>
  <si>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</si>
  <si>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</si>
  <si>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</si>
  <si>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</si>
  <si>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</si>
  <si>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</si>
  <si>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</si>
  <si>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</si>
  <si>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</si>
  <si>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</si>
  <si>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</si>
  <si>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</si>
  <si>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</si>
  <si>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</si>
  <si>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</si>
  <si>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</si>
  <si>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</si>
  <si>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</si>
  <si>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</si>
  <si>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</si>
  <si>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</si>
  <si>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</si>
  <si>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</si>
  <si>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</si>
  <si>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</si>
  <si>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</si>
  <si>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</si>
  <si>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</si>
  <si>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</si>
  <si>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</si>
  <si>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</si>
  <si>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</si>
  <si>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</si>
  <si>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</si>
  <si>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</si>
  <si>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</si>
  <si>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</si>
  <si>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</si>
  <si>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</si>
  <si>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</si>
  <si>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</si>
  <si>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</si>
  <si>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</si>
  <si>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</si>
  <si>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</si>
  <si>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</si>
  <si>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</si>
  <si>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</si>
  <si>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</si>
  <si>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</si>
  <si>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</si>
  <si>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</si>
  <si>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</si>
  <si>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</si>
  <si>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</si>
  <si>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</si>
  <si>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</si>
  <si>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</si>
  <si>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</si>
  <si>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</si>
  <si>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</si>
  <si>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</si>
  <si>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</si>
  <si>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</si>
  <si>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</si>
  <si>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</si>
  <si>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</si>
  <si>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</si>
  <si>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</si>
  <si>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</si>
  <si>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</si>
  <si>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</si>
  <si>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</si>
  <si>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</si>
  <si>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</si>
  <si>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</si>
  <si>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</si>
  <si>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</si>
  <si>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</si>
  <si>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</si>
  <si>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</si>
  <si>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</si>
  <si>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</si>
  <si>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</si>
  <si>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</si>
  <si>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</si>
  <si>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</si>
  <si>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</si>
  <si>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</si>
  <si>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</si>
  <si>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</si>
  <si>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</si>
  <si>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</si>
  <si>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</si>
  <si>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</si>
  <si>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</si>
  <si>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</si>
  <si>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</si>
  <si>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</si>
  <si>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</si>
  <si>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</si>
  <si>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</si>
  <si>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</si>
  <si>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</si>
  <si>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</si>
  <si>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</si>
  <si>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</si>
  <si>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</si>
  <si>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</si>
  <si>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</si>
  <si>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</si>
  <si>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</si>
  <si>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</si>
  <si>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</si>
  <si>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</si>
  <si>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</si>
  <si>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</si>
  <si>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</si>
  <si>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</si>
  <si>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</si>
  <si>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</si>
  <si>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</si>
  <si>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</si>
  <si>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</si>
  <si>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</si>
  <si>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</si>
  <si>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</si>
  <si>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</si>
  <si>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</si>
  <si>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</si>
  <si>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</si>
  <si>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</si>
  <si>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</si>
  <si>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</si>
  <si>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</si>
  <si>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</si>
  <si>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</si>
  <si>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</si>
  <si>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</si>
  <si>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</si>
  <si>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</si>
  <si>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</si>
  <si>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</si>
  <si>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</si>
  <si>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</si>
  <si>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</si>
  <si>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</si>
  <si>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</si>
  <si>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</si>
  <si>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</si>
  <si>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</si>
  <si>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</si>
  <si>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</si>
  <si>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</si>
  <si>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</si>
  <si>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</si>
  <si>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</si>
  <si>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</si>
  <si>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</si>
  <si>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</si>
  <si>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</si>
  <si>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</si>
  <si>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</si>
  <si>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</si>
  <si>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</si>
  <si>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</si>
  <si>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</si>
  <si>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</si>
  <si>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</si>
  <si>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</si>
  <si>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</si>
  <si>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</si>
  <si>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</si>
  <si>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</si>
  <si>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</si>
  <si>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</si>
  <si>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</si>
  <si>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</si>
  <si>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</si>
  <si>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</si>
  <si>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</si>
  <si>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</si>
  <si>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</si>
  <si>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</si>
  <si>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</si>
  <si>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</si>
  <si>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</si>
  <si>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</si>
  <si>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</si>
  <si>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</si>
  <si>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</si>
  <si>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</si>
  <si>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</si>
  <si>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</si>
  <si>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</si>
  <si>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</si>
  <si>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</si>
  <si>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</si>
  <si>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</si>
  <si>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</si>
  <si>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</si>
  <si>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</si>
  <si>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</si>
  <si>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</si>
  <si>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</si>
  <si>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</si>
  <si>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</si>
  <si>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</si>
  <si>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</si>
  <si>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</si>
  <si>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</si>
  <si>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</si>
  <si>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</si>
  <si>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</si>
  <si>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</si>
  <si>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</si>
  <si>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</si>
  <si>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</si>
  <si>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</si>
  <si>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</si>
  <si>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</si>
  <si>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</si>
  <si>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</si>
  <si>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</si>
  <si>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</si>
  <si>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</si>
  <si>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</si>
  <si>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</si>
  <si>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</si>
  <si>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</si>
  <si>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</si>
  <si>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</si>
  <si>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</si>
  <si>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</si>
  <si>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</si>
  <si>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</si>
  <si>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</si>
  <si>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</si>
  <si>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</si>
  <si>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</si>
  <si>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</si>
  <si>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</si>
  <si>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</si>
  <si>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</si>
  <si>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</si>
  <si>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</si>
  <si>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</si>
  <si>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</si>
  <si>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</si>
  <si>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</si>
  <si>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</si>
  <si>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</si>
  <si>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</si>
  <si>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</si>
  <si>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</si>
  <si>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</si>
  <si>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</si>
  <si>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</si>
  <si>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</si>
  <si>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</si>
  <si>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</si>
  <si>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</si>
  <si>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</si>
  <si>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</si>
  <si>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</si>
  <si>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</si>
  <si>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</si>
  <si>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</si>
  <si>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</si>
  <si>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</si>
  <si>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</si>
  <si>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</si>
  <si>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</si>
  <si>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</si>
  <si>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</si>
  <si>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</si>
  <si>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</si>
  <si>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</si>
  <si>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</si>
  <si>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</si>
  <si>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</si>
  <si>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</si>
  <si>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</si>
  <si>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</si>
  <si>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</si>
  <si>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</si>
  <si>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</si>
  <si>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</si>
  <si>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</si>
  <si>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</si>
  <si>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</si>
  <si>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</si>
  <si>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</si>
  <si>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</si>
  <si>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</si>
  <si>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</si>
  <si>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</si>
  <si>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</si>
  <si>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</si>
  <si>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</si>
  <si>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</si>
  <si>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</si>
  <si>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</si>
  <si>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</si>
  <si>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</si>
  <si>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</si>
  <si>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</si>
  <si>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</si>
  <si>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</si>
  <si>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</si>
  <si>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</si>
  <si>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</si>
  <si>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</si>
  <si>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</si>
  <si>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</si>
  <si>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</si>
  <si>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</si>
  <si>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</si>
  <si>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</si>
  <si>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</si>
  <si>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</si>
  <si>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</si>
  <si>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</si>
  <si>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</si>
  <si>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</si>
  <si>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</si>
  <si>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</si>
  <si>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</si>
  <si>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</si>
  <si>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</si>
  <si>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</si>
  <si>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</si>
  <si>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</si>
  <si>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</si>
  <si>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</si>
  <si>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</si>
  <si>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</si>
  <si>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</si>
  <si>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</si>
  <si>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</si>
  <si>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</si>
  <si>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</si>
  <si>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</si>
  <si>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</si>
  <si>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</si>
  <si>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</si>
  <si>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</si>
  <si>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</si>
  <si>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</si>
  <si>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</si>
  <si>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</si>
  <si>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</si>
  <si>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</si>
  <si>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</si>
  <si>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</si>
  <si>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</si>
  <si>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</si>
  <si>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</si>
  <si>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</si>
  <si>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</si>
  <si>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</si>
  <si>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</si>
  <si>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</si>
  <si>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</si>
  <si>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</si>
  <si>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</si>
  <si>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</si>
  <si>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</si>
  <si>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</si>
  <si>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</si>
  <si>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</si>
  <si>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</si>
  <si>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</si>
  <si>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</si>
  <si>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</si>
  <si>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</si>
  <si>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</si>
  <si>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</si>
  <si>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</si>
  <si>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</si>
  <si>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</si>
  <si>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</si>
  <si>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</si>
  <si>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</si>
  <si>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</si>
  <si>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</si>
  <si>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</si>
  <si>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</si>
  <si>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</si>
  <si>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</si>
  <si>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</si>
  <si>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</si>
  <si>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</si>
  <si>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</si>
  <si>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</si>
  <si>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</si>
  <si>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</si>
  <si>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</si>
  <si>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</si>
  <si>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</si>
  <si>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</si>
  <si>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</si>
  <si>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</si>
  <si>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</si>
  <si>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</si>
  <si>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</si>
  <si>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</si>
  <si>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</si>
  <si>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</si>
  <si>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</si>
  <si>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</si>
  <si>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</si>
  <si>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</si>
  <si>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</si>
  <si>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</si>
  <si>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</si>
  <si>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</si>
  <si>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</si>
  <si>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</si>
  <si>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</si>
  <si>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</si>
  <si>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</si>
  <si>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</si>
  <si>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</si>
  <si>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</si>
  <si>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</si>
  <si>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</si>
  <si>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</si>
  <si>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</si>
  <si>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</si>
  <si>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</si>
  <si>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</si>
  <si>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</si>
  <si>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</si>
  <si>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</si>
  <si>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</si>
  <si>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</si>
  <si>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</si>
  <si>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</si>
  <si>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</si>
  <si>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</si>
  <si>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</si>
  <si>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</si>
  <si>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</si>
  <si>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</si>
  <si>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</si>
  <si>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</si>
  <si>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</si>
  <si>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</si>
  <si>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</si>
  <si>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</si>
  <si>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</si>
  <si>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</si>
  <si>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</si>
  <si>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</si>
  <si>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</si>
  <si>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</si>
  <si>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</si>
  <si>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</si>
  <si>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</si>
  <si>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</si>
  <si>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</si>
  <si>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</si>
  <si>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</si>
  <si>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</si>
  <si>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</si>
  <si>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</si>
  <si>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</si>
  <si>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</si>
  <si>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</si>
  <si>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</si>
  <si>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</si>
  <si>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</si>
  <si>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</si>
  <si>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</si>
  <si>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</si>
  <si>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</si>
  <si>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</si>
  <si>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</si>
  <si>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</si>
  <si>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</si>
  <si>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</si>
  <si>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</si>
  <si>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</si>
  <si>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</si>
  <si>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</si>
  <si>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</si>
  <si>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</si>
  <si>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</si>
  <si>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</si>
  <si>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</si>
  <si>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</si>
  <si>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</si>
  <si>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</si>
  <si>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</si>
  <si>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</si>
  <si>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</si>
  <si>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</si>
  <si>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</si>
  <si>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</si>
  <si>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</si>
  <si>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</si>
  <si>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</si>
  <si>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</si>
  <si>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</si>
  <si>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</si>
  <si>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</si>
  <si>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</si>
  <si>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</si>
  <si>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</si>
  <si>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</si>
  <si>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</si>
  <si>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</si>
  <si>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</si>
  <si>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</si>
  <si>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</si>
  <si>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</si>
  <si>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</si>
  <si>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</si>
  <si>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</si>
  <si>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</si>
  <si>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</si>
  <si>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</si>
  <si>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</si>
  <si>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</si>
  <si>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</si>
  <si>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</si>
  <si>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</si>
  <si>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</si>
  <si>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</si>
  <si>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</si>
  <si>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</si>
  <si>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</si>
  <si>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</si>
  <si>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</si>
  <si>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</si>
  <si>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</si>
  <si>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</si>
  <si>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</si>
  <si>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</si>
  <si>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</si>
  <si>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</si>
  <si>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</si>
  <si>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</si>
  <si>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</si>
  <si>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</si>
  <si>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</si>
  <si>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</si>
  <si>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</si>
  <si>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</si>
  <si>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</si>
  <si>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</si>
  <si>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</si>
  <si>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</si>
  <si>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</si>
  <si>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</si>
  <si>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</si>
  <si>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</si>
  <si>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</si>
  <si>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</si>
  <si>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</si>
  <si>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</si>
  <si>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</si>
  <si>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</si>
  <si>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</si>
  <si>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</si>
  <si>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</si>
  <si>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</si>
  <si>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</si>
  <si>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</si>
  <si>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</si>
  <si>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</si>
  <si>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</si>
  <si>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</si>
  <si>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</si>
  <si>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</si>
  <si>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</si>
  <si>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</si>
  <si>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</si>
  <si>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</si>
  <si>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</si>
  <si>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</si>
  <si>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</si>
  <si>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</si>
  <si>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</si>
  <si>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</si>
  <si>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</si>
  <si>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</si>
  <si>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</si>
  <si>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</si>
  <si>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</si>
  <si>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</si>
  <si>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</si>
  <si>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</si>
  <si>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</si>
  <si>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</si>
  <si>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</si>
  <si>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</si>
  <si>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</si>
  <si>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</si>
  <si>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</si>
  <si>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</si>
  <si>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</si>
  <si>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</si>
  <si>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</si>
  <si>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</si>
  <si>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</si>
  <si>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</si>
  <si>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</si>
  <si>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</si>
  <si>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</si>
  <si>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</si>
  <si>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</si>
  <si>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</si>
  <si>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</si>
  <si>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</si>
  <si>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</si>
  <si>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</si>
  <si>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</si>
  <si>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</si>
  <si>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</si>
  <si>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</si>
  <si>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</si>
  <si>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</si>
  <si>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</si>
  <si>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</si>
  <si>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</si>
  <si>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</si>
  <si>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</si>
  <si>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</si>
  <si>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</si>
  <si>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</si>
  <si>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</si>
  <si>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</si>
  <si>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</si>
  <si>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</si>
  <si>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</si>
  <si>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</si>
  <si>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</si>
  <si>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</si>
  <si>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</si>
  <si>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</si>
  <si>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</si>
  <si>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</si>
  <si>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</si>
  <si>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</si>
  <si>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</si>
  <si>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</si>
  <si>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</si>
  <si>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</si>
  <si>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</si>
  <si>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</si>
  <si>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</si>
  <si>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</si>
  <si>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</si>
  <si>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</si>
  <si>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</si>
  <si>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</si>
  <si>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</si>
  <si>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</si>
  <si>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</si>
  <si>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</si>
  <si>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</si>
  <si>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</si>
  <si>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</si>
  <si>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</si>
  <si>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</si>
  <si>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</si>
  <si>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</si>
  <si>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</si>
  <si>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</si>
  <si>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</si>
  <si>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</si>
  <si>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</si>
  <si>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</si>
  <si>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</si>
  <si>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</si>
  <si>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</si>
  <si>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</si>
  <si>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</si>
  <si>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</si>
  <si>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</si>
  <si>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</si>
  <si>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</si>
  <si>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</si>
  <si>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</si>
  <si>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</si>
  <si>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</si>
  <si>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</si>
  <si>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</si>
  <si>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</si>
  <si>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</si>
  <si>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</si>
  <si>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</si>
  <si>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</si>
  <si>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</si>
  <si>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</si>
  <si>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</si>
  <si>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</si>
  <si>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</si>
  <si>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</si>
  <si>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</si>
  <si>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</si>
  <si>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</si>
  <si>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</si>
  <si>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</si>
  <si>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</si>
  <si>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</si>
  <si>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</si>
  <si>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</si>
  <si>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</si>
  <si>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</si>
  <si>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</si>
  <si>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</si>
  <si>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</si>
  <si>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</si>
  <si>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</si>
  <si>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</si>
  <si>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</si>
  <si>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</si>
  <si>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</si>
  <si>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</si>
  <si>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</si>
  <si>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</si>
  <si>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</si>
  <si>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</si>
  <si>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</si>
  <si>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</si>
  <si>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</si>
  <si>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</si>
  <si>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</si>
  <si>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</si>
  <si>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</si>
  <si>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</si>
  <si>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</si>
  <si>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</si>
  <si>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</si>
  <si>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</si>
  <si>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</si>
  <si>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</si>
  <si>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</si>
  <si>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</si>
  <si>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</si>
  <si>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</si>
  <si>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</si>
  <si>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</si>
  <si>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</si>
  <si>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</si>
  <si>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</si>
  <si>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</si>
  <si>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</si>
  <si>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</si>
  <si>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</si>
  <si>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</si>
  <si>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</si>
  <si>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</si>
  <si>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</si>
  <si>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</si>
  <si>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</si>
  <si>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</si>
  <si>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</si>
  <si>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</si>
  <si>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</si>
  <si>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</si>
  <si>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</si>
  <si>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</si>
  <si>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</si>
  <si>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</si>
  <si>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</si>
  <si>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</si>
  <si>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</si>
  <si>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</si>
  <si>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</si>
  <si>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</si>
  <si>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</si>
  <si>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</si>
  <si>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</si>
  <si>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</si>
  <si>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</si>
  <si>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</si>
  <si>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</si>
  <si>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</si>
  <si>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</si>
  <si>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</si>
  <si>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</si>
  <si>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</si>
  <si>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</si>
  <si>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</si>
  <si>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</si>
  <si>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</si>
  <si>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</si>
  <si>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</si>
  <si>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</si>
  <si>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</si>
  <si>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</si>
  <si>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</si>
  <si>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</si>
  <si>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</si>
  <si>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</si>
  <si>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</si>
  <si>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</si>
  <si>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</si>
  <si>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</si>
  <si>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</si>
  <si>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</si>
  <si>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</si>
  <si>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</si>
  <si>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</si>
  <si>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</si>
  <si>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</si>
  <si>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</si>
  <si>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</si>
  <si>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</si>
  <si>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</si>
  <si>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</si>
  <si>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</si>
  <si>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</si>
  <si>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</si>
  <si>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</si>
  <si>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</si>
  <si>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</si>
  <si>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</si>
  <si>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</si>
  <si>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</si>
  <si>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</si>
  <si>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</si>
  <si>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</si>
  <si>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</si>
  <si>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</si>
  <si>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</si>
  <si>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</si>
  <si>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</si>
  <si>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</si>
  <si>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</si>
  <si>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</si>
  <si>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</si>
  <si>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</si>
  <si>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</si>
  <si>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</si>
  <si>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</si>
  <si>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</si>
  <si>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</si>
  <si>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</si>
  <si>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</si>
  <si>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</si>
  <si>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</si>
  <si>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</si>
  <si>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</si>
  <si>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</si>
  <si>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</si>
  <si>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</si>
  <si>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</si>
  <si>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</si>
  <si>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</si>
  <si>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</si>
  <si>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</si>
  <si>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</si>
  <si>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</si>
  <si>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</si>
  <si>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</si>
  <si>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</si>
  <si>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</si>
  <si>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</si>
  <si>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</si>
  <si>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</si>
  <si>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</si>
  <si>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</si>
  <si>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</si>
  <si>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</si>
  <si>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</si>
  <si>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</si>
  <si>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</si>
  <si>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</si>
  <si>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</si>
  <si>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</si>
  <si>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</si>
  <si>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</si>
  <si>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</si>
  <si>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</si>
  <si>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</si>
  <si>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</si>
  <si>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</si>
  <si>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</si>
  <si>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</si>
  <si>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</si>
  <si>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</si>
  <si>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</si>
  <si>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</si>
  <si>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</si>
  <si>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</si>
  <si>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</si>
  <si>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</si>
  <si>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</si>
  <si>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</si>
  <si>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</si>
  <si>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</si>
  <si>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</si>
  <si>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</si>
  <si>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</si>
  <si>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</si>
  <si>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</si>
  <si>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</si>
  <si>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</si>
  <si>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</si>
  <si>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</si>
  <si>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</si>
  <si>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</si>
  <si>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</si>
  <si>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</si>
  <si>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</si>
  <si>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</si>
  <si>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</si>
  <si>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</si>
  <si>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</si>
  <si>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</si>
  <si>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</si>
  <si>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</si>
  <si>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</si>
  <si>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</si>
  <si>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</si>
  <si>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</si>
  <si>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</si>
  <si>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</si>
  <si>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</si>
  <si>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</si>
  <si>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</si>
  <si>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</si>
  <si>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</si>
  <si>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</si>
  <si>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</si>
  <si>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</si>
  <si>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</si>
  <si>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</si>
  <si>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</si>
  <si>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</si>
  <si>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</si>
  <si>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</si>
  <si>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</si>
  <si>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</si>
  <si>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</si>
  <si>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</si>
  <si>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</si>
  <si>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</si>
  <si>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</si>
  <si>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</si>
  <si>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</si>
  <si>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</si>
  <si>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</si>
  <si>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</si>
  <si>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</si>
  <si>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</si>
  <si>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</si>
  <si>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</si>
  <si>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</si>
  <si>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</si>
  <si>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</si>
  <si>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</si>
  <si>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</si>
  <si>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</si>
  <si>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</si>
  <si>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</si>
  <si>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</si>
  <si>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</si>
  <si>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</si>
  <si>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</si>
  <si>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</si>
  <si>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</si>
  <si>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</si>
  <si>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</si>
  <si>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</si>
  <si>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</si>
  <si>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</si>
  <si>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</si>
  <si>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</si>
  <si>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</si>
  <si>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</si>
  <si>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</si>
  <si>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</si>
  <si>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</si>
  <si>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</si>
  <si>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</si>
  <si>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</si>
  <si>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</si>
  <si>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</si>
  <si>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</si>
  <si>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</si>
  <si>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</si>
  <si>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</si>
  <si>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</si>
  <si>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</si>
  <si>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</si>
  <si>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</si>
  <si>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</si>
  <si>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</si>
  <si>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</si>
  <si>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</si>
  <si>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</si>
  <si>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</si>
  <si>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</si>
  <si>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</si>
  <si>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</si>
  <si>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</si>
  <si>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</si>
  <si>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</si>
  <si>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</si>
  <si>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</si>
  <si>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</si>
  <si>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</si>
  <si>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</si>
  <si>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</si>
  <si>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</si>
  <si>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</si>
  <si>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</si>
  <si>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</si>
  <si>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</si>
  <si>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</si>
  <si>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</si>
  <si>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</si>
  <si>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</si>
  <si>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</si>
  <si>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</si>
  <si>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</si>
  <si>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</si>
  <si>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</si>
  <si>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</si>
  <si>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</si>
  <si>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</si>
  <si>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</si>
  <si>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</si>
  <si>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</si>
  <si>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</si>
  <si>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</si>
  <si>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</si>
  <si>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</si>
  <si>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</si>
  <si>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</si>
  <si>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</si>
  <si>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</si>
  <si>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</si>
  <si>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</si>
  <si>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</si>
  <si>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</si>
  <si>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</si>
  <si>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</si>
  <si>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</si>
  <si>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</si>
  <si>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</si>
  <si>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</si>
  <si>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</si>
  <si>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</si>
  <si>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</si>
  <si>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</si>
  <si>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</si>
  <si>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</si>
  <si>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</si>
  <si>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</si>
  <si>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</si>
  <si>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</si>
  <si>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</si>
  <si>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</si>
  <si>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</si>
  <si>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</si>
  <si>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</si>
  <si>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</si>
  <si>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</si>
  <si>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</si>
  <si>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</si>
  <si>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</si>
  <si>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</si>
  <si>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</si>
  <si>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</si>
  <si>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</si>
  <si>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</si>
  <si>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</si>
  <si>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</si>
  <si>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</si>
  <si>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</si>
  <si>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</si>
  <si>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</si>
  <si>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</si>
  <si>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</si>
  <si>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</si>
  <si>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</si>
  <si>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</si>
  <si>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</si>
  <si>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</si>
  <si>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</si>
  <si>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</si>
  <si>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</si>
  <si>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</si>
  <si>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</si>
  <si>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</si>
  <si>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</si>
  <si>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</si>
  <si>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</si>
  <si>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</si>
  <si>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</si>
  <si>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</si>
  <si>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</si>
  <si>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</si>
  <si>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</si>
  <si>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</si>
  <si>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</si>
  <si>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</si>
  <si>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</si>
  <si>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</si>
  <si>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</si>
  <si>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</si>
  <si>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</si>
  <si>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</si>
  <si>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</si>
  <si>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</si>
  <si>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</si>
  <si>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</si>
  <si>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</si>
  <si>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</si>
  <si>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</si>
  <si>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</si>
  <si>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</si>
  <si>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</si>
  <si>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</si>
  <si>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</si>
  <si>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</si>
  <si>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</si>
  <si>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</si>
  <si>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</si>
  <si>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</si>
  <si>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</si>
  <si>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</si>
  <si>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</si>
  <si>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</si>
  <si>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</si>
  <si>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</si>
  <si>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</si>
  <si>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</si>
  <si>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</si>
  <si>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</si>
  <si>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</si>
  <si>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</si>
  <si>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</si>
  <si>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</si>
  <si>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</si>
  <si>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</si>
  <si>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</si>
  <si>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</si>
  <si>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</si>
  <si>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</si>
  <si>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</si>
  <si>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</si>
  <si>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</si>
  <si>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</si>
  <si>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</si>
  <si>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</si>
  <si>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</si>
  <si>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</si>
  <si>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</si>
  <si>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</si>
  <si>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</si>
  <si>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</si>
  <si>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</si>
  <si>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</si>
  <si>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</si>
  <si>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</si>
  <si>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</si>
  <si>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</si>
  <si>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</si>
  <si>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</si>
  <si>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</si>
  <si>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</si>
  <si>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</si>
  <si>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</si>
  <si>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</si>
  <si>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</si>
  <si>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</si>
  <si>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</si>
  <si>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</si>
  <si>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</si>
  <si>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</si>
  <si>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</si>
  <si>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</si>
  <si>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</si>
  <si>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</si>
  <si>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</si>
  <si>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</si>
  <si>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</si>
  <si>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</si>
  <si>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</si>
  <si>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</si>
  <si>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</si>
  <si>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</si>
  <si>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</si>
  <si>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</si>
  <si>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</si>
  <si>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</si>
  <si>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</si>
  <si>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</si>
  <si>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</si>
  <si>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</si>
  <si>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</si>
  <si>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</si>
  <si>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</si>
  <si>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</si>
  <si>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</si>
  <si>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</si>
  <si>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</si>
  <si>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</si>
  <si>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</si>
  <si>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</si>
  <si>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</si>
  <si>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</si>
  <si>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</si>
  <si>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</si>
  <si>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</si>
  <si>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</si>
  <si>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</si>
  <si>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</si>
  <si>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</si>
  <si>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</si>
  <si>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</si>
  <si>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</si>
  <si>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</si>
  <si>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</si>
  <si>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</si>
  <si>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</si>
  <si>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</si>
  <si>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</si>
  <si>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</si>
  <si>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</si>
  <si>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</si>
  <si>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</si>
  <si>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</si>
  <si>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</si>
  <si>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</si>
  <si>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</si>
  <si>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</si>
  <si>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</si>
  <si>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</si>
  <si>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</si>
  <si>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</si>
  <si>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</si>
  <si>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</si>
  <si>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</si>
  <si>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</si>
  <si>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</si>
  <si>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</si>
  <si>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</si>
  <si>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</si>
  <si>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</si>
  <si>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</si>
  <si>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</si>
  <si>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</si>
  <si>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</si>
  <si>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</si>
  <si>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</si>
  <si>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</si>
  <si>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</si>
  <si>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</si>
  <si>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</si>
  <si>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</si>
  <si>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</si>
  <si>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</si>
  <si>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</si>
  <si>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</si>
  <si>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</si>
  <si>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</si>
  <si>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</si>
  <si>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</si>
  <si>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</si>
  <si>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</si>
  <si>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</si>
  <si>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</si>
  <si>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</si>
  <si>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</si>
  <si>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</si>
  <si>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</si>
  <si>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</si>
  <si>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</si>
  <si>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</si>
  <si>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</si>
  <si>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</si>
  <si>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</si>
  <si>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</si>
  <si>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</si>
  <si>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</si>
  <si>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</si>
  <si>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</si>
  <si>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</si>
  <si>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</si>
  <si>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</si>
  <si>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</si>
  <si>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</si>
  <si>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</si>
  <si>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</si>
  <si>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</si>
  <si>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</si>
  <si>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</si>
  <si>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</si>
  <si>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</si>
  <si>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</si>
  <si>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</si>
  <si>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</si>
  <si>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</si>
  <si>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</si>
  <si>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</si>
  <si>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</si>
  <si>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</si>
  <si>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</si>
  <si>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</si>
  <si>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</si>
  <si>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</si>
  <si>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</si>
  <si>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</si>
  <si>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</si>
  <si>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</si>
  <si>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</si>
  <si>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</si>
  <si>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</si>
  <si>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</si>
  <si>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</si>
  <si>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</si>
  <si>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</si>
  <si>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</si>
  <si>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</si>
  <si>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</si>
  <si>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</si>
  <si>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</si>
  <si>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</si>
  <si>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</si>
  <si>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</si>
  <si>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</si>
  <si>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</si>
  <si>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</si>
  <si>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</si>
  <si>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</si>
  <si>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</si>
  <si>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</si>
  <si>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</si>
  <si>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</si>
  <si>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</si>
  <si>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</si>
  <si>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</si>
  <si>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</si>
  <si>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</si>
  <si>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</si>
  <si>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</si>
  <si>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</si>
  <si>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</si>
  <si>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</si>
  <si>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</si>
  <si>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</si>
  <si>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</si>
  <si>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</si>
  <si>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</si>
  <si>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</si>
  <si>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</si>
  <si>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</si>
  <si>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</si>
  <si>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</si>
  <si>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</si>
  <si>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</si>
  <si>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</si>
  <si>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</si>
  <si>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</si>
  <si>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</si>
  <si>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</si>
  <si>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</si>
  <si>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</si>
  <si>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</si>
  <si>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</si>
  <si>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</si>
  <si>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</si>
  <si>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</si>
  <si>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</si>
  <si>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</si>
  <si>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</si>
  <si>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</si>
  <si>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</si>
  <si>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</si>
  <si>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</si>
  <si>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</si>
  <si>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</si>
  <si>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</si>
  <si>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</si>
  <si>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</si>
  <si>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</si>
  <si>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</si>
  <si>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</si>
  <si>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</si>
  <si>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</si>
  <si>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</si>
  <si>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</si>
  <si>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</si>
  <si>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</si>
  <si>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</si>
  <si>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</si>
  <si>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</si>
  <si>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</si>
  <si>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</si>
  <si>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</si>
  <si>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</si>
  <si>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</si>
  <si>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</si>
  <si>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</si>
  <si>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</si>
  <si>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</si>
  <si>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</si>
  <si>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</si>
  <si>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</si>
  <si>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</si>
  <si>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</si>
  <si>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</si>
  <si>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</si>
  <si>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</si>
  <si>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</si>
  <si>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</si>
  <si>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</si>
  <si>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</si>
  <si>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</si>
  <si>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</si>
  <si>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</si>
  <si>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</si>
  <si>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</si>
  <si>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</si>
  <si>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</si>
  <si>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</si>
  <si>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</si>
  <si>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</si>
  <si>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</si>
  <si>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</si>
  <si>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</si>
  <si>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</si>
  <si>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</si>
  <si>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</si>
  <si>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</si>
  <si>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</si>
  <si>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</si>
  <si>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</si>
  <si>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</si>
  <si>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</si>
  <si>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</si>
  <si>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</si>
  <si>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</si>
  <si>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</si>
  <si>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</si>
  <si>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</si>
  <si>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</si>
  <si>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</si>
  <si>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</si>
  <si>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</si>
  <si>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</si>
  <si>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</si>
  <si>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</si>
  <si>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</si>
  <si>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</si>
  <si>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</si>
  <si>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</si>
  <si>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</si>
  <si>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</si>
  <si>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</si>
  <si>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</si>
  <si>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</si>
  <si>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</si>
  <si>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</si>
  <si>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</si>
  <si>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</si>
  <si>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</si>
  <si>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</si>
  <si>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</si>
  <si>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</si>
  <si>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</si>
  <si>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</si>
  <si>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</si>
  <si>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</si>
  <si>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</si>
  <si>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</si>
  <si>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</si>
  <si>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</si>
  <si>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</si>
  <si>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</si>
  <si>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</si>
  <si>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</si>
  <si>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</si>
  <si>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</si>
  <si>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</si>
  <si>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</si>
  <si>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</si>
  <si>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</si>
  <si>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</si>
  <si>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</si>
  <si>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</si>
  <si>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</si>
  <si>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</si>
  <si>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</si>
  <si>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</si>
  <si>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</si>
  <si>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</si>
  <si>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</si>
  <si>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</si>
  <si>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</si>
  <si>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</si>
  <si>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</si>
  <si>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</si>
  <si>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</si>
  <si>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</si>
  <si>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</si>
  <si>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</si>
  <si>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</si>
  <si>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</si>
  <si>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</si>
  <si>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</si>
  <si>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</si>
  <si>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</si>
  <si>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</si>
  <si>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</si>
  <si>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</si>
  <si>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</si>
  <si>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</si>
  <si>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</si>
  <si>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</si>
  <si>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</si>
  <si>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</si>
  <si>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</si>
  <si>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</si>
  <si>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</si>
  <si>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</si>
  <si>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</si>
  <si>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</si>
  <si>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</si>
  <si>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</si>
  <si>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</si>
  <si>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</si>
  <si>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</si>
  <si>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</si>
  <si>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</si>
  <si>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</si>
  <si>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</si>
  <si>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</si>
  <si>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</si>
  <si>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</si>
  <si>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</si>
  <si>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</si>
  <si>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</si>
  <si>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</si>
  <si>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</si>
  <si>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</si>
  <si>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</si>
  <si>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</si>
  <si>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</si>
  <si>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</si>
  <si>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</si>
  <si>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</si>
  <si>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</si>
  <si>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</si>
  <si>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</si>
  <si>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</si>
  <si>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</si>
  <si>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</si>
  <si>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</si>
  <si>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</si>
  <si>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</si>
  <si>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</si>
  <si>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</si>
  <si>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</si>
  <si>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</si>
  <si>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</si>
  <si>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</si>
  <si>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</si>
  <si>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</si>
  <si>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</si>
  <si>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</si>
  <si>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</si>
  <si>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</si>
  <si>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</si>
  <si>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</si>
  <si>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</si>
  <si>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</si>
  <si>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</si>
  <si>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</si>
  <si>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</si>
  <si>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</si>
  <si>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</si>
  <si>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</si>
  <si>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</si>
  <si>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</si>
  <si>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</si>
  <si>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</si>
  <si>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</si>
  <si>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</si>
  <si>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</si>
  <si>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</si>
  <si>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</si>
  <si>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</si>
  <si>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</si>
  <si>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</si>
  <si>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</si>
  <si>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</si>
  <si>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</si>
  <si>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</si>
  <si>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</si>
  <si>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</si>
  <si>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</si>
  <si>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</si>
  <si>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</si>
  <si>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</si>
  <si>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</si>
  <si>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</si>
  <si>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</si>
  <si>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</si>
  <si>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</si>
  <si>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</si>
  <si>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</si>
  <si>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</si>
  <si>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</si>
  <si>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</si>
  <si>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</si>
  <si>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</si>
  <si>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</si>
  <si>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</si>
  <si>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</si>
  <si>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</si>
  <si>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</si>
  <si>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</si>
  <si>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</si>
  <si>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</si>
  <si>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</si>
  <si>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</si>
  <si>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</si>
  <si>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</si>
  <si>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</si>
  <si>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</si>
  <si>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</si>
  <si>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</si>
  <si>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</si>
  <si>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</si>
  <si>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</si>
  <si>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</si>
  <si>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</si>
  <si>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</si>
  <si>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</si>
  <si>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</si>
  <si>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</si>
  <si>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</si>
  <si>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</si>
  <si>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</si>
  <si>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</si>
  <si>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</si>
  <si>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</si>
  <si>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</si>
  <si>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</si>
  <si>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</si>
  <si>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</si>
  <si>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</si>
  <si>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</si>
  <si>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</si>
  <si>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</si>
  <si>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</si>
  <si>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</si>
  <si>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</si>
  <si>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</si>
  <si>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</si>
  <si>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</si>
  <si>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</si>
  <si>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</si>
  <si>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</si>
  <si>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</si>
  <si>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</si>
  <si>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</si>
  <si>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</si>
  <si>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</si>
  <si>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</si>
  <si>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</si>
  <si>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</si>
  <si>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</si>
  <si>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</si>
  <si>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</si>
  <si>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</si>
  <si>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</si>
  <si>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</si>
  <si>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</si>
  <si>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</si>
  <si>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</si>
  <si>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</si>
  <si>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</si>
  <si>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</si>
  <si>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</si>
  <si>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</si>
  <si>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</si>
  <si>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</si>
  <si>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</si>
  <si>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</si>
  <si>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</si>
  <si>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</si>
  <si>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</si>
  <si>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</si>
  <si>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</si>
  <si>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</si>
  <si>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</si>
  <si>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</si>
  <si>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</si>
  <si>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</si>
  <si>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</si>
  <si>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</si>
  <si>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</si>
  <si>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</si>
  <si>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</si>
  <si>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</si>
  <si>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</si>
  <si>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</si>
  <si>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</si>
  <si>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</si>
  <si>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</si>
  <si>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</si>
  <si>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</si>
  <si>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</si>
  <si>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</si>
  <si>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</si>
  <si>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</si>
  <si>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</si>
  <si>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</si>
  <si>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</si>
  <si>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</si>
  <si>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</si>
  <si>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</si>
  <si>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</si>
  <si>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</si>
  <si>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</si>
  <si>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</si>
  <si>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</si>
  <si>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</si>
  <si>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</si>
  <si>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</si>
  <si>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</si>
  <si>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</si>
  <si>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</si>
  <si>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</si>
  <si>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</si>
  <si>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</si>
  <si>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</si>
  <si>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</si>
  <si>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</si>
  <si>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</si>
  <si>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</si>
  <si>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</si>
  <si>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</si>
  <si>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</si>
  <si>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</si>
  <si>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</si>
  <si>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</si>
  <si>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</si>
  <si>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</si>
  <si>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</si>
  <si>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</si>
  <si>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</si>
  <si>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</si>
  <si>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</si>
  <si>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</si>
  <si>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</si>
  <si>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</si>
  <si>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</si>
  <si>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</si>
  <si>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</si>
  <si>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</si>
  <si>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</si>
  <si>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</si>
  <si>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</si>
  <si>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</si>
  <si>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</si>
  <si>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</si>
  <si>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</si>
  <si>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</si>
  <si>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</si>
  <si>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</si>
  <si>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</si>
  <si>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</si>
  <si>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</si>
  <si>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</si>
  <si>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</si>
  <si>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</si>
  <si>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</si>
  <si>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</si>
  <si>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</si>
  <si>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</si>
  <si>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</si>
  <si>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</si>
  <si>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</si>
  <si>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</si>
  <si>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</si>
  <si>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</si>
  <si>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</si>
  <si>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</si>
  <si>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</si>
  <si>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</si>
  <si>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</si>
  <si>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</si>
  <si>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</si>
  <si>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</si>
  <si>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</si>
  <si>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</si>
  <si>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</si>
  <si>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</si>
  <si>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</si>
  <si>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</si>
  <si>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</si>
  <si>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</si>
  <si>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</si>
  <si>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</si>
  <si>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</si>
  <si>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</si>
  <si>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</si>
  <si>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</si>
  <si>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</si>
  <si>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</si>
  <si>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</si>
  <si>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</si>
  <si>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</si>
  <si>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</si>
  <si>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</si>
  <si>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</si>
  <si>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</si>
  <si>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</si>
  <si>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</si>
  <si>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</si>
  <si>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</si>
  <si>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</si>
  <si>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</si>
  <si>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</si>
  <si>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</si>
  <si>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</si>
  <si>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</si>
  <si>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</si>
  <si>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</si>
  <si>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</si>
  <si>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</si>
  <si>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</si>
  <si>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</si>
  <si>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</si>
  <si>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</si>
  <si>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</si>
  <si>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</si>
  <si>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</si>
  <si>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</si>
  <si>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</si>
  <si>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</si>
  <si>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</si>
  <si>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</si>
  <si>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</si>
  <si>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</si>
  <si>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</si>
  <si>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</si>
  <si>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</si>
  <si>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</si>
  <si>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</si>
  <si>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</si>
  <si>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</si>
  <si>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</si>
  <si>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</si>
  <si>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</si>
  <si>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</si>
  <si>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</si>
  <si>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</si>
  <si>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</si>
  <si>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</si>
  <si>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</si>
  <si>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</si>
  <si>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</si>
  <si>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</si>
  <si>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</si>
  <si>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</si>
  <si>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</si>
  <si>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</si>
  <si>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</si>
  <si>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</si>
  <si>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</si>
  <si>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</si>
  <si>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</si>
  <si>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</si>
  <si>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</si>
  <si>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</si>
  <si>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</si>
  <si>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</si>
  <si>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</si>
  <si>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</si>
  <si>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</si>
  <si>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</si>
  <si>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</si>
  <si>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</si>
  <si>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</si>
  <si>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</si>
  <si>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</si>
  <si>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</si>
  <si>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</si>
  <si>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</si>
  <si>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</si>
  <si>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</si>
  <si>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</si>
  <si>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</si>
  <si>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</si>
  <si>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</si>
  <si>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</si>
  <si>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</si>
  <si>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</si>
  <si>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</si>
  <si>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</si>
  <si>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</si>
  <si>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</si>
  <si>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</si>
  <si>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</si>
  <si>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</si>
  <si>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</si>
  <si>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</si>
  <si>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</si>
  <si>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</si>
  <si>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</si>
  <si>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</si>
  <si>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</si>
  <si>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</si>
  <si>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</si>
  <si>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</si>
  <si>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</si>
  <si>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</si>
  <si>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</si>
  <si>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</si>
  <si>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</si>
  <si>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</si>
  <si>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</si>
  <si>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</si>
  <si>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</si>
  <si>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</si>
  <si>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</si>
  <si>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</si>
  <si>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</si>
  <si>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</si>
  <si>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</si>
  <si>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</si>
  <si>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</si>
  <si>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</si>
  <si>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</si>
  <si>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</si>
  <si>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</si>
  <si>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</si>
  <si>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</si>
  <si>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</si>
  <si>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</si>
  <si>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</si>
  <si>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</si>
  <si>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</si>
  <si>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</si>
  <si>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</si>
  <si>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</si>
  <si>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</si>
  <si>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</si>
  <si>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</si>
  <si>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</si>
  <si>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</si>
  <si>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</si>
  <si>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</si>
  <si>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</si>
  <si>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</si>
  <si>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</si>
  <si>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</si>
  <si>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</si>
  <si>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</si>
  <si>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</si>
  <si>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</si>
  <si>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</si>
  <si>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</si>
  <si>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</si>
  <si>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</si>
  <si>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</si>
  <si>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</si>
  <si>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</si>
  <si>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</si>
  <si>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</si>
  <si>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</si>
  <si>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</si>
  <si>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</si>
  <si>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</si>
  <si>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</si>
  <si>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</si>
  <si>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</si>
  <si>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</si>
  <si>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</si>
  <si>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</si>
  <si>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</si>
  <si>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</si>
  <si>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</si>
  <si>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</si>
  <si>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</si>
  <si>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</si>
  <si>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</si>
  <si>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</si>
  <si>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</si>
  <si>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</si>
  <si>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</si>
  <si>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</si>
  <si>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</si>
  <si>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</si>
  <si>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</si>
  <si>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</si>
  <si>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</si>
  <si>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</si>
  <si>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</si>
  <si>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</si>
  <si>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</si>
  <si>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</si>
  <si>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</si>
  <si>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</si>
  <si>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</si>
  <si>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</si>
  <si>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</si>
  <si>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</si>
  <si>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</si>
  <si>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</si>
  <si>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</si>
  <si>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</si>
  <si>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</si>
  <si>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</si>
  <si>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</si>
  <si>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</si>
  <si>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</si>
  <si>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</si>
  <si>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</si>
  <si>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</si>
  <si>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</si>
  <si>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</si>
  <si>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</si>
  <si>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</si>
  <si>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</si>
  <si>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</si>
  <si>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</si>
  <si>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</si>
  <si>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</si>
  <si>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</si>
  <si>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</si>
  <si>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</si>
  <si>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</si>
  <si>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</si>
  <si>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</si>
  <si>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</si>
  <si>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</si>
  <si>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</si>
  <si>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</si>
  <si>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</si>
  <si>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</si>
  <si>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</si>
  <si>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</si>
  <si>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</si>
  <si>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</si>
  <si>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</si>
  <si>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</si>
  <si>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</si>
  <si>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</si>
  <si>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</si>
  <si>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</si>
  <si>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</si>
  <si>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</si>
  <si>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</si>
  <si>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</si>
  <si>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</si>
  <si>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</si>
  <si>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</si>
  <si>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</si>
  <si>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</si>
  <si>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</si>
  <si>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</si>
  <si>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</si>
  <si>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</si>
  <si>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</si>
  <si>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</si>
  <si>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</si>
  <si>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</si>
  <si>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</si>
  <si>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</si>
  <si>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</si>
  <si>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</si>
  <si>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</si>
  <si>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</si>
  <si>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</si>
  <si>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</si>
  <si>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</si>
  <si>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</si>
  <si>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</si>
  <si>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</si>
  <si>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</si>
  <si>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</si>
  <si>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</si>
  <si>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</si>
  <si>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</si>
  <si>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</si>
  <si>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</si>
  <si>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</si>
  <si>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</si>
  <si>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</si>
  <si>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</si>
  <si>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</si>
  <si>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</si>
  <si>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</si>
  <si>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</si>
  <si>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</si>
  <si>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</si>
  <si>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</si>
  <si>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</si>
  <si>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</si>
  <si>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</si>
  <si>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</si>
  <si>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</si>
  <si>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</si>
  <si>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</si>
  <si>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</si>
  <si>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</si>
  <si>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</si>
  <si>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</si>
  <si>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</si>
  <si>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</si>
  <si>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</si>
  <si>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</si>
  <si>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</si>
  <si>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</si>
  <si>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</si>
  <si>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</si>
  <si>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</si>
  <si>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</si>
  <si>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</si>
  <si>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</si>
  <si>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</si>
  <si>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</si>
  <si>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</si>
  <si>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</si>
  <si>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</si>
  <si>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</si>
  <si>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</si>
  <si>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</si>
  <si>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</si>
  <si>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</si>
  <si>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</si>
  <si>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</si>
  <si>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</si>
  <si>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</si>
  <si>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</si>
  <si>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</si>
  <si>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</si>
  <si>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</si>
  <si>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</si>
  <si>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</si>
  <si>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</si>
  <si>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</si>
  <si>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</si>
  <si>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</si>
  <si>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</si>
  <si>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</si>
  <si>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</si>
  <si>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</si>
  <si>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</si>
  <si>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</si>
  <si>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</si>
  <si>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</si>
  <si>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</si>
  <si>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</si>
  <si>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</si>
  <si>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</si>
  <si>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</si>
  <si>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</si>
  <si>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</si>
  <si>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</si>
  <si>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</si>
  <si>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</si>
  <si>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</si>
  <si>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</si>
  <si>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</si>
  <si>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</si>
  <si>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</si>
  <si>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</si>
  <si>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</si>
  <si>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</si>
  <si>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</si>
  <si>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</si>
  <si>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</si>
  <si>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</si>
  <si>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</si>
  <si>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</si>
  <si>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</si>
  <si>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</si>
  <si>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</si>
  <si>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</si>
  <si>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</si>
  <si>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</si>
  <si>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</si>
  <si>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</si>
  <si>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</si>
  <si>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</si>
  <si>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</si>
  <si>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</si>
  <si>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</si>
  <si>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</si>
  <si>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</si>
  <si>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</si>
  <si>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</si>
  <si>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</si>
  <si>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</si>
  <si>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</si>
  <si>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</si>
  <si>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</si>
  <si>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</si>
  <si>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</si>
  <si>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</si>
  <si>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</si>
  <si>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</si>
  <si>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</si>
  <si>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</si>
  <si>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</si>
  <si>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</si>
  <si>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</si>
  <si>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</si>
  <si>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</si>
  <si>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</si>
  <si>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</si>
  <si>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</si>
  <si>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</si>
  <si>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</si>
  <si>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</si>
  <si>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</si>
  <si>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</si>
  <si>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</si>
  <si>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</si>
  <si>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</si>
  <si>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</si>
  <si>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</si>
  <si>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</si>
  <si>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</si>
  <si>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</si>
  <si>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</si>
  <si>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</si>
  <si>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</si>
  <si>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</si>
  <si>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</si>
  <si>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</si>
  <si>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</si>
  <si>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</si>
  <si>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</si>
  <si>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</si>
  <si>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</si>
  <si>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</si>
  <si>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</si>
  <si>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</si>
  <si>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</si>
  <si>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</si>
  <si>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</si>
  <si>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</si>
  <si>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</si>
  <si>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</si>
  <si>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</si>
  <si>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</si>
  <si>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</si>
  <si>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</si>
  <si>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</si>
  <si>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</si>
  <si>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</si>
  <si>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</si>
  <si>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</si>
  <si>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</si>
  <si>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</si>
  <si>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</si>
  <si>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</si>
  <si>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</si>
  <si>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</si>
  <si>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</si>
  <si>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</si>
  <si>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</si>
  <si>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</si>
  <si>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</si>
  <si>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</si>
  <si>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</si>
  <si>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</si>
  <si>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</si>
  <si>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</si>
  <si>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</si>
  <si>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</si>
  <si>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</si>
  <si>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</si>
  <si>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</si>
  <si>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</si>
  <si>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</si>
  <si>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</si>
  <si>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</si>
  <si>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</si>
  <si>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</si>
  <si>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</si>
  <si>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</si>
  <si>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</si>
  <si>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</si>
  <si>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</si>
  <si>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</si>
  <si>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</si>
  <si>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</si>
  <si>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</si>
  <si>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</si>
  <si>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</si>
  <si>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</si>
  <si>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</si>
  <si>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</si>
  <si>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</si>
  <si>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</si>
  <si>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</si>
  <si>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</si>
  <si>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</si>
  <si>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</si>
  <si>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</si>
  <si>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</si>
  <si>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</si>
  <si>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</si>
  <si>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</si>
  <si>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</si>
  <si>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</si>
  <si>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</si>
  <si>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</si>
  <si>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</si>
  <si>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</si>
  <si>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</si>
  <si>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</si>
  <si>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</si>
  <si>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</si>
  <si>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</si>
  <si>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</si>
  <si>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</si>
  <si>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</si>
  <si>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</si>
  <si>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</si>
  <si>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</si>
  <si>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</si>
  <si>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</si>
  <si>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</si>
  <si>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</si>
  <si>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</si>
  <si>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</si>
  <si>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</si>
  <si>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</si>
  <si>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</si>
  <si>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</si>
  <si>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</si>
  <si>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</si>
  <si>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</si>
  <si>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</si>
  <si>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</si>
  <si>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</si>
  <si>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</si>
  <si>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</si>
  <si>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</si>
  <si>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</si>
  <si>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</si>
  <si>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</si>
  <si>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</si>
  <si>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</si>
  <si>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</si>
  <si>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</si>
  <si>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</si>
  <si>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</si>
  <si>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</si>
  <si>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</si>
  <si>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</si>
  <si>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</si>
  <si>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</si>
  <si>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</si>
  <si>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</si>
  <si>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</si>
  <si>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</si>
  <si>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</si>
  <si>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</si>
  <si>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</si>
  <si>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</si>
  <si>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</si>
  <si>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</si>
  <si>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</si>
  <si>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</si>
  <si>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</si>
  <si>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</si>
  <si>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</si>
  <si>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</si>
  <si>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</si>
  <si>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</si>
  <si>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</si>
  <si>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</si>
  <si>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</si>
  <si>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</si>
  <si>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</si>
  <si>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</si>
  <si>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</si>
  <si>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</si>
  <si>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</si>
  <si>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</si>
  <si>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</si>
  <si>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</si>
  <si>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</si>
  <si>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</si>
  <si>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</si>
  <si>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</si>
  <si>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</si>
  <si>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</si>
  <si>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</si>
  <si>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</si>
  <si>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</si>
  <si>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</si>
  <si>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</si>
  <si>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</si>
  <si>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</si>
  <si>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</si>
  <si>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</si>
  <si>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</si>
  <si>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</si>
  <si>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</si>
  <si>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</si>
  <si>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</si>
  <si>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</si>
  <si>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</si>
  <si>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</si>
  <si>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</si>
  <si>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</si>
  <si>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</si>
  <si>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</si>
  <si>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</si>
  <si>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</si>
  <si>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</si>
  <si>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</si>
  <si>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</si>
  <si>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</si>
  <si>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</si>
  <si>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</si>
  <si>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</si>
  <si>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</si>
  <si>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</si>
  <si>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</si>
  <si>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</si>
  <si>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</si>
  <si>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</si>
  <si>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</si>
  <si>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</si>
  <si>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</si>
  <si>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</si>
  <si>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</si>
  <si>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</si>
  <si>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</si>
  <si>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</si>
  <si>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</si>
  <si>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</si>
  <si>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</si>
  <si>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</si>
  <si>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</si>
  <si>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</si>
  <si>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</si>
  <si>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</si>
  <si>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</si>
  <si>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</si>
  <si>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</si>
  <si>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</si>
  <si>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</si>
  <si>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</si>
  <si>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</si>
  <si>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</si>
  <si>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</si>
  <si>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</si>
  <si>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</si>
  <si>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</si>
  <si>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</si>
  <si>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</si>
  <si>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</si>
  <si>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</si>
  <si>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</si>
  <si>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</si>
  <si>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</si>
  <si>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</si>
  <si>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</si>
  <si>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</si>
  <si>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</si>
  <si>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</si>
  <si>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</si>
  <si>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</si>
  <si>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</si>
  <si>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</si>
  <si>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</si>
  <si>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</si>
  <si>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</si>
  <si>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</si>
  <si>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</si>
  <si>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</si>
  <si>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</si>
  <si>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</si>
  <si>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</si>
  <si>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</si>
  <si>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</si>
  <si>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</si>
  <si>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</si>
  <si>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</si>
  <si>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</si>
  <si>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</si>
  <si>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</si>
  <si>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</si>
  <si>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</si>
  <si>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</si>
  <si>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</si>
  <si>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</si>
  <si>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</si>
  <si>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</si>
  <si>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</si>
  <si>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</si>
  <si>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</si>
  <si>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</si>
  <si>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</si>
  <si>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</si>
  <si>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</si>
  <si>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</si>
  <si>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</si>
  <si>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</si>
  <si>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</si>
  <si>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</si>
  <si>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</si>
  <si>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</si>
  <si>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</si>
  <si>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</si>
  <si>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</si>
  <si>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</si>
  <si>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</si>
  <si>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</si>
  <si>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</si>
  <si>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</si>
  <si>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</si>
  <si>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</si>
  <si>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</si>
  <si>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</si>
  <si>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</si>
  <si>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</si>
  <si>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</si>
  <si>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</si>
  <si>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</si>
  <si>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</si>
  <si>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</si>
  <si>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</si>
  <si>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</si>
  <si>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</si>
  <si>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</si>
  <si>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</si>
  <si>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</si>
  <si>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</si>
  <si>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</si>
  <si>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</si>
  <si>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</si>
  <si>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</si>
  <si>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</si>
  <si>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</si>
  <si>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</si>
  <si>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</si>
  <si>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</si>
  <si>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</si>
  <si>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</si>
  <si>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</si>
  <si>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</si>
  <si>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</si>
  <si>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</si>
  <si>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</si>
  <si>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</si>
  <si>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</si>
  <si>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</si>
  <si>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</si>
  <si>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</si>
  <si>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</si>
  <si>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</si>
  <si>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</si>
  <si>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</si>
  <si>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</si>
  <si>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</si>
  <si>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</si>
  <si>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</si>
  <si>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</si>
  <si>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</si>
  <si>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</si>
  <si>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</si>
  <si>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</si>
  <si>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</si>
  <si>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</si>
  <si>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</si>
  <si>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</si>
  <si>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</si>
  <si>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</si>
  <si>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</si>
  <si>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</si>
  <si>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</si>
  <si>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</si>
  <si>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</si>
  <si>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</si>
  <si>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</si>
  <si>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</si>
  <si>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</si>
  <si>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</si>
  <si>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</si>
  <si>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</si>
  <si>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</si>
  <si>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</si>
  <si>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</si>
  <si>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</si>
  <si>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</si>
  <si>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</si>
  <si>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</si>
  <si>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</si>
  <si>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</si>
  <si>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</si>
  <si>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</si>
  <si>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</si>
  <si>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</si>
  <si>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</si>
  <si>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</si>
  <si>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</si>
  <si>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</si>
  <si>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</si>
  <si>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</si>
  <si>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</si>
  <si>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</si>
  <si>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</si>
  <si>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</si>
  <si>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</si>
  <si>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</si>
  <si>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</si>
  <si>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</si>
  <si>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</si>
  <si>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</si>
  <si>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</si>
  <si>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</si>
  <si>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</si>
  <si>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</si>
  <si>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</si>
  <si>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</si>
  <si>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</si>
  <si>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</si>
  <si>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</si>
  <si>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</si>
  <si>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</si>
  <si>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</si>
  <si>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</si>
  <si>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</si>
  <si>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</si>
  <si>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</si>
  <si>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</si>
  <si>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</si>
  <si>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</si>
  <si>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</si>
  <si>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</si>
  <si>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</si>
  <si>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</si>
  <si>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</si>
  <si>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</si>
  <si>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</si>
  <si>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</si>
  <si>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</si>
  <si>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</si>
  <si>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</si>
  <si>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</si>
  <si>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</si>
  <si>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</si>
  <si>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</si>
  <si>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</si>
  <si>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</si>
  <si>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</si>
  <si>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</si>
  <si>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</si>
  <si>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</si>
  <si>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</si>
  <si>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</si>
  <si>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</si>
  <si>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</si>
  <si>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</si>
  <si>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</si>
  <si>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</si>
  <si>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</si>
  <si>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</si>
  <si>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</si>
  <si>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</si>
  <si>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</si>
  <si>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</si>
  <si>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</si>
  <si>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</si>
  <si>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</si>
  <si>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</si>
  <si>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</si>
  <si>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</si>
  <si>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</si>
  <si>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</si>
  <si>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</si>
  <si>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</si>
  <si>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</si>
  <si>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</si>
  <si>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</si>
  <si>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</si>
  <si>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</si>
  <si>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</si>
  <si>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</si>
  <si>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</si>
  <si>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</si>
  <si>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</si>
  <si>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</si>
  <si>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</si>
  <si>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</si>
  <si>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</si>
  <si>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</si>
  <si>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</si>
  <si>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</si>
  <si>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</si>
  <si>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</si>
  <si>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</si>
  <si>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</si>
  <si>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</si>
  <si>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</si>
  <si>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</si>
  <si>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</si>
  <si>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</si>
  <si>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</si>
  <si>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</si>
  <si>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</si>
  <si>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</si>
  <si>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</si>
  <si>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</si>
  <si>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</si>
  <si>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</si>
  <si>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</si>
  <si>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</si>
  <si>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</si>
  <si>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</si>
  <si>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</si>
  <si>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</si>
  <si>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</si>
  <si>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</si>
  <si>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</si>
  <si>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</si>
  <si>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</si>
  <si>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</si>
  <si>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</si>
  <si>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</si>
  <si>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</si>
  <si>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</si>
  <si>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</si>
  <si>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</si>
  <si>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</si>
  <si>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</si>
  <si>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</si>
  <si>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</si>
  <si>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</si>
  <si>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</si>
  <si>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</si>
  <si>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</si>
  <si>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</si>
  <si>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</si>
  <si>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</si>
  <si>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</si>
  <si>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</si>
  <si>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</si>
  <si>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</si>
  <si>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</si>
  <si>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</si>
  <si>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</si>
  <si>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</si>
  <si>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</si>
  <si>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</si>
  <si>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</si>
  <si>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</si>
  <si>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</si>
  <si>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</si>
  <si>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</si>
  <si>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</si>
  <si>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</si>
  <si>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</si>
  <si>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</si>
  <si>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</si>
  <si>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</si>
  <si>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</si>
  <si>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</si>
  <si>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</si>
  <si>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</si>
  <si>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</si>
  <si>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</si>
  <si>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</si>
  <si>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</si>
  <si>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</si>
  <si>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</si>
  <si>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</si>
  <si>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</si>
  <si>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</si>
  <si>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</si>
  <si>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</si>
  <si>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</si>
  <si>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</si>
  <si>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</si>
  <si>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</si>
  <si>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</si>
  <si>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</si>
  <si>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</si>
  <si>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</si>
  <si>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</si>
  <si>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</si>
  <si>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</si>
  <si>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</si>
  <si>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</si>
  <si>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</si>
  <si>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</si>
  <si>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</si>
  <si>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</si>
  <si>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</si>
  <si>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</si>
  <si>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</si>
  <si>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</si>
  <si>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</si>
  <si>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</si>
  <si>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</si>
  <si>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</si>
  <si>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</si>
  <si>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</si>
  <si>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</si>
  <si>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</si>
  <si>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</si>
  <si>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</si>
  <si>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</si>
  <si>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</si>
  <si>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</si>
  <si>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</si>
  <si>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</si>
  <si>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</si>
  <si>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</si>
  <si>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</si>
  <si>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</si>
  <si>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</si>
  <si>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</si>
  <si>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</si>
  <si>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</si>
  <si>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</si>
  <si>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</si>
  <si>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</si>
  <si>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</si>
  <si>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</si>
  <si>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</si>
  <si>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</si>
  <si>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</si>
  <si>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</si>
  <si>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</si>
  <si>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</si>
  <si>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</si>
  <si>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</si>
  <si>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</si>
  <si>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</si>
  <si>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</si>
  <si>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</si>
  <si>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</si>
  <si>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</si>
  <si>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</si>
  <si>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</si>
  <si>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</si>
  <si>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</si>
  <si>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</si>
  <si>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</si>
  <si>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</si>
  <si>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</si>
  <si>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</si>
  <si>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</si>
  <si>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</si>
  <si>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</si>
  <si>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</si>
  <si>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</si>
  <si>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</si>
  <si>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</si>
  <si>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</si>
  <si>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</si>
  <si>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</si>
  <si>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</si>
  <si>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</si>
  <si>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</si>
  <si>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</si>
  <si>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</si>
  <si>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</si>
  <si>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</si>
  <si>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</si>
  <si>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</si>
  <si>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</si>
  <si>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</si>
  <si>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</si>
  <si>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</si>
  <si>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</si>
  <si>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</si>
  <si>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</si>
  <si>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</si>
  <si>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</si>
  <si>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</si>
  <si>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</si>
  <si>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</si>
  <si>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</si>
  <si>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</si>
  <si>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</si>
  <si>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</si>
  <si>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</si>
  <si>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</si>
  <si>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</si>
  <si>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</si>
  <si>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</si>
  <si>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</si>
  <si>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</si>
  <si>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</si>
  <si>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</si>
  <si>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</si>
  <si>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</si>
  <si>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</si>
  <si>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</si>
  <si>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</si>
  <si>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</si>
  <si>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</si>
  <si>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</si>
  <si>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</si>
  <si>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</si>
  <si>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</si>
  <si>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</si>
  <si>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</si>
  <si>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</si>
  <si>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</si>
  <si>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</si>
  <si>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</si>
  <si>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</si>
  <si>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</si>
  <si>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</si>
  <si>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</si>
  <si>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</si>
  <si>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</si>
  <si>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</si>
  <si>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</si>
  <si>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</si>
  <si>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</si>
  <si>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</si>
  <si>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</si>
  <si>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</si>
  <si>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</si>
  <si>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</si>
  <si>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</si>
  <si>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</si>
  <si>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</si>
  <si>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</si>
  <si>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</si>
  <si>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</si>
  <si>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</si>
  <si>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</si>
  <si>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</si>
  <si>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</si>
  <si>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</si>
  <si>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</si>
  <si>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</si>
  <si>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</si>
  <si>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</si>
  <si>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</si>
  <si>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</si>
  <si>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</si>
  <si>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</si>
  <si>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</si>
  <si>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</si>
  <si>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</si>
  <si>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</si>
  <si>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</si>
  <si>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</si>
  <si>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</si>
  <si>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</si>
  <si>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</si>
  <si>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</si>
  <si>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</si>
  <si>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</si>
  <si>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</si>
  <si>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</si>
  <si>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</si>
  <si>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</si>
  <si>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</si>
  <si>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</si>
  <si>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</si>
  <si>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</si>
  <si>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</si>
  <si>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</si>
  <si>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</si>
  <si>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</si>
  <si>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</si>
  <si>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</si>
  <si>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</si>
  <si>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</si>
  <si>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</si>
  <si>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</si>
  <si>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</si>
  <si>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</si>
  <si>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</si>
  <si>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</si>
  <si>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</si>
  <si>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</si>
  <si>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</si>
  <si>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</si>
  <si>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</si>
  <si>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</si>
  <si>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</si>
  <si>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</si>
  <si>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</si>
  <si>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</si>
  <si>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</si>
  <si>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</si>
  <si>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</si>
  <si>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</si>
  <si>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</si>
  <si>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</si>
  <si>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</si>
  <si>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</si>
  <si>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</si>
  <si>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</si>
  <si>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</si>
  <si>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</si>
  <si>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</si>
  <si>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</si>
  <si>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</si>
  <si>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</si>
  <si>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</si>
  <si>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</si>
  <si>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</si>
  <si>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</si>
  <si>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</si>
  <si>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</si>
  <si>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</si>
  <si>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</si>
  <si>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</si>
  <si>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</si>
  <si>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</si>
  <si>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</si>
  <si>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</si>
  <si>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</si>
  <si>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</si>
  <si>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</si>
  <si>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</si>
  <si>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</si>
  <si>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</si>
  <si>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</si>
  <si>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</si>
  <si>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</si>
  <si>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</si>
  <si>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</si>
  <si>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</si>
  <si>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</si>
  <si>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</si>
  <si>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</si>
  <si>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</si>
  <si>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</si>
  <si>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</si>
  <si>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</si>
  <si>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</si>
  <si>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</si>
  <si>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</si>
  <si>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</si>
  <si>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</si>
  <si>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</si>
  <si>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</si>
  <si>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</si>
  <si>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</si>
  <si>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</si>
  <si>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</si>
  <si>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</si>
  <si>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</si>
  <si>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</si>
  <si>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</si>
  <si>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</si>
  <si>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</si>
  <si>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</si>
  <si>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</si>
  <si>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</si>
  <si>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</si>
  <si>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</si>
  <si>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</si>
  <si>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</si>
  <si>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</si>
  <si>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</si>
  <si>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</si>
  <si>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</si>
  <si>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</si>
  <si>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</si>
  <si>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</si>
  <si>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</si>
  <si>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</si>
  <si>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</si>
  <si>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</si>
  <si>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</si>
  <si>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</si>
  <si>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</si>
  <si>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</si>
  <si>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</si>
  <si>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</si>
  <si>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</si>
  <si>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</si>
  <si>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</si>
  <si>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</si>
  <si>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</si>
  <si>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</si>
  <si>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</si>
  <si>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</si>
  <si>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</si>
  <si>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</si>
  <si>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</si>
  <si>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</si>
  <si>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</si>
  <si>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</si>
  <si>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</si>
  <si>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</si>
  <si>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</si>
  <si>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</si>
  <si>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</si>
  <si>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</si>
  <si>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</si>
  <si>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</si>
  <si>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</si>
  <si>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</si>
  <si>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</si>
  <si>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</si>
  <si>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</si>
  <si>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</si>
  <si>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</si>
  <si>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</si>
  <si>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</si>
  <si>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</si>
  <si>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</si>
  <si>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</si>
  <si>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</si>
  <si>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</si>
  <si>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</si>
  <si>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</si>
  <si>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</si>
  <si>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</si>
  <si>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</si>
  <si>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</si>
  <si>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</si>
  <si>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</si>
  <si>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</si>
  <si>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</si>
  <si>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</si>
  <si>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</si>
  <si>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</si>
  <si>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</si>
  <si>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</si>
  <si>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</si>
  <si>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</si>
  <si>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</si>
  <si>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</si>
  <si>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</si>
  <si>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</si>
  <si>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</si>
  <si>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</si>
  <si>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</si>
  <si>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</si>
  <si>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</si>
  <si>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</si>
  <si>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</si>
  <si>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</si>
  <si>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</si>
  <si>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</si>
  <si>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</si>
  <si>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</si>
  <si>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</si>
  <si>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</si>
  <si>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</si>
  <si>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</si>
  <si>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</si>
  <si>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</si>
  <si>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</si>
  <si>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</si>
  <si>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</si>
  <si>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</si>
  <si>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</si>
  <si>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</si>
  <si>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</si>
  <si>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</si>
  <si>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</si>
  <si>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</si>
  <si>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</si>
  <si>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</si>
  <si>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</si>
  <si>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</si>
  <si>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</si>
  <si>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</si>
  <si>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</si>
  <si>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</si>
  <si>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</si>
  <si>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</si>
  <si>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</si>
  <si>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</si>
  <si>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</si>
  <si>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</si>
  <si>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</si>
  <si>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</si>
  <si>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</si>
  <si>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</si>
  <si>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</si>
  <si>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</si>
  <si>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</si>
  <si>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</si>
  <si>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</si>
  <si>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</si>
  <si>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</si>
  <si>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</si>
  <si>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</si>
  <si>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</si>
  <si>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</si>
  <si>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</si>
  <si>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</si>
  <si>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</si>
  <si>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</si>
  <si>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</si>
  <si>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</si>
  <si>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</si>
  <si>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</si>
  <si>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</si>
  <si>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</si>
  <si>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</si>
  <si>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</si>
  <si>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</si>
  <si>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</si>
  <si>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</si>
  <si>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</si>
  <si>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</si>
  <si>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</si>
  <si>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</si>
  <si>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</si>
  <si>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</si>
  <si>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</si>
  <si>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</si>
  <si>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</si>
  <si>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</si>
  <si>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</si>
  <si>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</si>
  <si>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</si>
  <si>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</si>
  <si>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</si>
  <si>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</si>
  <si>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</si>
  <si>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</si>
  <si>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</si>
  <si>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</si>
  <si>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</si>
  <si>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</si>
  <si>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</si>
  <si>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</si>
  <si>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</si>
  <si>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</si>
  <si>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</si>
  <si>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</si>
  <si>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</si>
  <si>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</si>
  <si>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</si>
  <si>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</si>
  <si>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</si>
  <si>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</si>
  <si>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</si>
  <si>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</si>
  <si>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</si>
  <si>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</si>
  <si>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</si>
  <si>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</si>
  <si>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</si>
  <si>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</si>
  <si>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</si>
  <si>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</si>
  <si>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</si>
  <si>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</si>
  <si>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</si>
  <si>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</si>
  <si>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</si>
  <si>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</si>
  <si>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</si>
  <si>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</si>
  <si>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</si>
  <si>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</si>
  <si>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</si>
  <si>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</si>
  <si>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</si>
  <si>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</si>
  <si>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</si>
  <si>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</si>
  <si>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</si>
  <si>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</si>
  <si>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</si>
  <si>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</si>
  <si>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</si>
  <si>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</si>
  <si>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</si>
  <si>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</si>
  <si>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</si>
  <si>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</si>
  <si>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</si>
  <si>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</si>
  <si>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</si>
  <si>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</si>
  <si>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</si>
  <si>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</si>
  <si>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</si>
  <si>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</si>
  <si>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</si>
  <si>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</si>
  <si>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</si>
  <si>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</si>
  <si>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</si>
  <si>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</si>
  <si>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</si>
  <si>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</si>
  <si>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</si>
  <si>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</si>
  <si>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</si>
  <si>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</si>
  <si>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</si>
  <si>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</si>
  <si>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</si>
  <si>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</si>
  <si>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</si>
  <si>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</si>
  <si>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</si>
  <si>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</si>
  <si>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</si>
  <si>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</si>
  <si>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</si>
  <si>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</si>
  <si>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</si>
  <si>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</si>
  <si>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</si>
  <si>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</si>
  <si>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</si>
  <si>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</si>
  <si>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</si>
  <si>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</si>
  <si>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</si>
  <si>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</si>
  <si>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</si>
  <si>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</si>
  <si>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</si>
  <si>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</si>
  <si>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</si>
  <si>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</si>
  <si>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</si>
  <si>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</si>
  <si>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</si>
  <si>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</si>
  <si>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</si>
  <si>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</si>
  <si>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</si>
  <si>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</si>
  <si>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</si>
  <si>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</si>
  <si>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</si>
  <si>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</si>
  <si>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</si>
  <si>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</si>
  <si>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</si>
  <si>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</si>
  <si>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</si>
  <si>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</si>
  <si>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</si>
  <si>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</si>
  <si>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</si>
  <si>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</si>
  <si>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</si>
  <si>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</si>
  <si>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</si>
  <si>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</si>
  <si>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</si>
  <si>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</si>
  <si>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</si>
  <si>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</si>
  <si>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</si>
  <si>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</si>
  <si>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</si>
  <si>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</si>
  <si>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</si>
  <si>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</si>
  <si>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</si>
  <si>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</si>
  <si>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</si>
  <si>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</si>
  <si>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</si>
  <si>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</si>
  <si>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</si>
  <si>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</si>
  <si>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</si>
  <si>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</si>
  <si>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</si>
  <si>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</si>
  <si>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</si>
  <si>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</si>
  <si>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</si>
  <si>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</si>
  <si>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</si>
  <si>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</si>
  <si>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</si>
  <si>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</si>
  <si>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</si>
  <si>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</si>
  <si>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</si>
  <si>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</si>
  <si>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</si>
  <si>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</si>
  <si>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</si>
  <si>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</si>
  <si>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</si>
  <si>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</si>
  <si>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</si>
  <si>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</si>
  <si>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</si>
  <si>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</si>
  <si>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</si>
  <si>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</si>
  <si>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</si>
  <si>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</si>
  <si>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</si>
  <si>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</si>
  <si>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</si>
  <si>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</si>
  <si>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</si>
  <si>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</si>
  <si>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</si>
  <si>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</si>
  <si>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</si>
  <si>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</si>
  <si>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</si>
  <si>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</si>
  <si>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</si>
  <si>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</si>
  <si>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</si>
  <si>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</si>
  <si>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</si>
  <si>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</si>
  <si>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</si>
  <si>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</si>
  <si>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</si>
  <si>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</si>
  <si>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</si>
  <si>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</si>
  <si>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</si>
  <si>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</si>
  <si>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</si>
  <si>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</si>
  <si>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</si>
  <si>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</si>
  <si>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</si>
  <si>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</si>
  <si>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</si>
  <si>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</si>
  <si>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</si>
  <si>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</si>
  <si>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</si>
  <si>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</si>
  <si>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</si>
  <si>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</si>
  <si>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</si>
  <si>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</si>
  <si>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</si>
  <si>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</si>
  <si>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</si>
  <si>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</si>
  <si>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</si>
  <si>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</si>
  <si>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</si>
  <si>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</si>
  <si>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</si>
  <si>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</si>
  <si>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</si>
  <si>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</si>
  <si>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</si>
  <si>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</si>
  <si>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</si>
  <si>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</si>
  <si>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</si>
  <si>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</si>
  <si>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</si>
  <si>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</si>
  <si>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</si>
  <si>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</si>
  <si>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</si>
  <si>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</si>
  <si>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</si>
  <si>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</si>
  <si>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</si>
  <si>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</si>
  <si>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</si>
  <si>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</si>
  <si>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</si>
  <si>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</si>
  <si>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</si>
  <si>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</si>
  <si>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</si>
  <si>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</si>
  <si>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</si>
  <si>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</si>
  <si>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</si>
  <si>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</si>
  <si>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</si>
  <si>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</si>
  <si>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</si>
  <si>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</si>
  <si>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</si>
  <si>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</si>
  <si>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</si>
  <si>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</si>
  <si>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</si>
  <si>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</si>
  <si>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</si>
  <si>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</si>
  <si>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</si>
  <si>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</si>
  <si>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</si>
  <si>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</si>
  <si>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</si>
  <si>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</si>
  <si>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</si>
  <si>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</si>
  <si>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</si>
  <si>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</si>
  <si>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</si>
  <si>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</si>
  <si>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</si>
  <si>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</si>
  <si>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</si>
  <si>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</si>
  <si>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</si>
  <si>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</si>
  <si>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</si>
  <si>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</si>
  <si>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</si>
  <si>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</si>
  <si>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</si>
  <si>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</si>
  <si>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</si>
  <si>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</si>
  <si>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</si>
  <si>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</si>
  <si>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</si>
  <si>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</si>
  <si>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</si>
  <si>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</si>
  <si>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</si>
  <si>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</si>
  <si>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</si>
  <si>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</si>
  <si>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</si>
  <si>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</si>
  <si>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</si>
  <si>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</si>
  <si>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</si>
  <si>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</si>
  <si>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</si>
  <si>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</si>
  <si>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</si>
  <si>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</si>
  <si>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</si>
  <si>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</si>
  <si>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</si>
  <si>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</si>
  <si>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</si>
  <si>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</si>
  <si>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</si>
  <si>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</si>
  <si>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</si>
  <si>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</si>
  <si>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</si>
  <si>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</si>
  <si>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</si>
  <si>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</si>
  <si>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</si>
  <si>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</si>
  <si>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</si>
  <si>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</si>
  <si>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</si>
  <si>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</si>
  <si>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</si>
  <si>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</si>
  <si>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</si>
  <si>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</si>
  <si>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</si>
  <si>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</si>
  <si>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</si>
  <si>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</si>
  <si>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</si>
  <si>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</si>
  <si>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</si>
  <si>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</si>
  <si>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</si>
  <si>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</si>
  <si>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</si>
  <si>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</si>
  <si>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</si>
  <si>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</si>
  <si>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</si>
  <si>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</si>
  <si>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</si>
  <si>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</si>
  <si>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</si>
  <si>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</si>
  <si>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</si>
  <si>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</si>
  <si>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</si>
  <si>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</si>
  <si>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</si>
  <si>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</si>
  <si>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</si>
  <si>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</si>
  <si>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</si>
  <si>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</si>
  <si>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</si>
  <si>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</si>
  <si>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</si>
  <si>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</si>
  <si>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</si>
  <si>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</si>
  <si>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</si>
  <si>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</si>
  <si>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</si>
  <si>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</si>
  <si>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</si>
  <si>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</si>
  <si>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</si>
  <si>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</si>
  <si>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</si>
  <si>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</si>
  <si>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</si>
  <si>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</si>
  <si>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</si>
  <si>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</si>
  <si>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</si>
  <si>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</si>
  <si>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</si>
  <si>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</si>
  <si>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</si>
  <si>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</si>
  <si>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</si>
  <si>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</si>
  <si>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</si>
  <si>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</si>
  <si>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</si>
  <si>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</si>
  <si>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</si>
  <si>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</si>
  <si>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</si>
  <si>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</si>
  <si>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</si>
  <si>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</si>
  <si>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</si>
  <si>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</si>
  <si>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</si>
  <si>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</si>
  <si>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</si>
  <si>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</si>
  <si>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</si>
  <si>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</si>
  <si>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</si>
  <si>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</si>
  <si>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</si>
  <si>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</si>
  <si>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</si>
  <si>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</si>
  <si>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</si>
  <si>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</si>
  <si>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</si>
  <si>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</si>
  <si>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</si>
  <si>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</si>
  <si>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</si>
  <si>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</si>
  <si>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</si>
  <si>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</si>
  <si>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</si>
  <si>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</si>
  <si>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</si>
  <si>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</si>
  <si>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</si>
  <si>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</si>
  <si>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</si>
  <si>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</si>
  <si>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</si>
  <si>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</si>
  <si>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</si>
  <si>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</si>
  <si>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</si>
  <si>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</si>
  <si>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</si>
  <si>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</si>
  <si>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</si>
  <si>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</si>
  <si>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</si>
  <si>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</si>
  <si>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</si>
  <si>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</si>
  <si>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</si>
  <si>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</si>
  <si>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</si>
  <si>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</si>
  <si>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</si>
  <si>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</si>
  <si>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</si>
  <si>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</si>
  <si>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</si>
  <si>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</si>
  <si>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</si>
  <si>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</si>
  <si>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</si>
  <si>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</si>
  <si>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</si>
  <si>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</si>
  <si>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</si>
  <si>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</si>
  <si>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</si>
  <si>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</si>
  <si>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</si>
  <si>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</si>
  <si>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</si>
  <si>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</si>
  <si>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</si>
  <si>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</si>
  <si>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</si>
  <si>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</si>
  <si>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</si>
  <si>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</si>
  <si>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</si>
  <si>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</si>
  <si>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</si>
  <si>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</si>
  <si>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</si>
  <si>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</si>
  <si>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</si>
  <si>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</si>
  <si>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</si>
  <si>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</si>
  <si>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</si>
  <si>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</si>
  <si>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</si>
  <si>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</si>
  <si>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</si>
  <si>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</si>
  <si>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</si>
  <si>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</si>
  <si>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</si>
  <si>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</si>
  <si>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</si>
  <si>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</si>
  <si>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</si>
  <si>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</si>
  <si>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</si>
  <si>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</si>
  <si>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</si>
  <si>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</si>
  <si>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</si>
  <si>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</si>
  <si>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</si>
  <si>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</si>
  <si>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</si>
  <si>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</si>
  <si>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</si>
  <si>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</si>
  <si>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</si>
  <si>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</si>
  <si>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</si>
  <si>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</si>
  <si>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</si>
  <si>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</si>
  <si>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</si>
  <si>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</si>
  <si>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</si>
  <si>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</si>
  <si>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</si>
  <si>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</si>
  <si>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</si>
  <si>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</si>
  <si>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</si>
  <si>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</si>
  <si>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</si>
  <si>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</si>
  <si>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</si>
  <si>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</si>
  <si>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</si>
  <si>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</si>
  <si>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</si>
  <si>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</si>
  <si>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</si>
  <si>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</si>
  <si>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</si>
  <si>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</si>
  <si>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</si>
  <si>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</si>
  <si>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</si>
  <si>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</si>
  <si>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</si>
  <si>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</si>
  <si>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</si>
  <si>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</si>
  <si>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</si>
  <si>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</si>
  <si>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</si>
  <si>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</si>
  <si>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</si>
  <si>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</si>
  <si>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</si>
  <si>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</si>
  <si>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</si>
  <si>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</si>
  <si>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</si>
  <si>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</si>
  <si>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</si>
  <si>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</si>
  <si>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</si>
  <si>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</si>
  <si>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</si>
  <si>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</si>
  <si>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</si>
  <si>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</si>
  <si>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</si>
  <si>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</si>
  <si>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</si>
  <si>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</si>
  <si>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</si>
  <si>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</si>
  <si>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</si>
  <si>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</si>
  <si>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</si>
  <si>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</si>
  <si>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</si>
  <si>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</si>
  <si>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</si>
  <si>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</si>
  <si>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</si>
  <si>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</si>
  <si>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</si>
  <si>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</si>
  <si>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</si>
  <si>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</si>
  <si>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</si>
  <si>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</si>
  <si>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</si>
  <si>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</si>
  <si>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</si>
  <si>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</si>
  <si>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</si>
  <si>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</si>
  <si>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</si>
  <si>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</si>
  <si>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</si>
  <si>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</si>
  <si>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</si>
  <si>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</si>
  <si>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</si>
  <si>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</si>
  <si>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</si>
  <si>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</si>
  <si>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</si>
  <si>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</si>
  <si>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</si>
  <si>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</si>
  <si>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</si>
  <si>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</si>
  <si>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</si>
  <si>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</si>
  <si>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</si>
  <si>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</si>
  <si>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</si>
  <si>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</si>
  <si>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</si>
  <si>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</si>
  <si>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</si>
  <si>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</si>
  <si>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</si>
  <si>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</si>
  <si>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</si>
  <si>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</si>
  <si>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</si>
  <si>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</si>
  <si>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</si>
  <si>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</si>
  <si>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</si>
  <si>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</si>
  <si>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</si>
  <si>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</si>
  <si>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</si>
  <si>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</si>
  <si>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</si>
  <si>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</si>
  <si>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</si>
  <si>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</si>
  <si>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</si>
  <si>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</si>
  <si>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</si>
  <si>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</si>
  <si>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</si>
  <si>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</si>
  <si>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</si>
  <si>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</si>
  <si>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</si>
  <si>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</si>
  <si>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</si>
  <si>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</si>
  <si>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</si>
  <si>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</si>
  <si>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</si>
  <si>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</si>
  <si>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</si>
  <si>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</si>
  <si>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</si>
  <si>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</si>
  <si>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</si>
  <si>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</si>
  <si>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</si>
  <si>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</si>
  <si>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</si>
  <si>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</si>
  <si>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</si>
  <si>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</si>
  <si>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</si>
  <si>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</si>
  <si>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</si>
  <si>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</si>
  <si>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</si>
  <si>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</si>
  <si>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</si>
  <si>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</si>
  <si>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</si>
  <si>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</si>
  <si>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</si>
  <si>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</si>
  <si>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</si>
  <si>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</si>
  <si>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</si>
  <si>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</si>
  <si>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</si>
  <si>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</si>
  <si>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</si>
  <si>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</si>
  <si>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</si>
  <si>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</si>
  <si>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</si>
  <si>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</si>
  <si>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</si>
  <si>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</si>
  <si>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</si>
  <si>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</si>
  <si>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</si>
  <si>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</si>
  <si>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</si>
  <si>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</si>
  <si>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</si>
  <si>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</si>
  <si>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</si>
  <si>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</si>
  <si>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</si>
  <si>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</si>
  <si>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</si>
  <si>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</si>
  <si>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</si>
  <si>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</si>
  <si>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</si>
  <si>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</si>
  <si>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</si>
  <si>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</si>
  <si>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</si>
  <si>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</si>
  <si>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</si>
  <si>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</si>
  <si>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</si>
  <si>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</si>
  <si>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</si>
  <si>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</si>
  <si>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</si>
  <si>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</si>
  <si>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</si>
  <si>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</si>
  <si>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</si>
  <si>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</si>
  <si>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</si>
  <si>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</si>
  <si>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</si>
  <si>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</si>
  <si>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</si>
  <si>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</si>
  <si>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</si>
  <si>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</si>
  <si>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</si>
  <si>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</si>
  <si>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</si>
  <si>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</si>
  <si>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</si>
  <si>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</si>
  <si>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</si>
  <si>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</si>
  <si>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</si>
  <si>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</si>
  <si>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</si>
  <si>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</si>
  <si>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</si>
  <si>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</si>
  <si>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</si>
  <si>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</si>
  <si>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</si>
  <si>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</si>
  <si>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</si>
  <si>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</si>
  <si>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</si>
  <si>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</si>
  <si>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</si>
  <si>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</si>
  <si>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</si>
  <si>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</si>
  <si>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</si>
  <si>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</si>
  <si>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</si>
  <si>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</si>
  <si>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</si>
  <si>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</si>
  <si>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</si>
  <si>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</si>
  <si>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</si>
  <si>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</si>
  <si>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</si>
  <si>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</si>
  <si>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</si>
  <si>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</si>
  <si>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</si>
  <si>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</si>
  <si>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</si>
  <si>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</si>
  <si>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</si>
  <si>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</si>
  <si>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</si>
  <si>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</si>
  <si>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</si>
  <si>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</si>
  <si>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</si>
  <si>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</si>
  <si>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</si>
  <si>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</si>
  <si>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</si>
  <si>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</si>
  <si>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</si>
  <si>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</si>
  <si>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</si>
  <si>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</si>
  <si>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</si>
  <si>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</si>
  <si>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</si>
  <si>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</si>
  <si>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</si>
  <si>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</si>
  <si>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</si>
  <si>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</si>
  <si>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</si>
  <si>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</si>
  <si>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</si>
  <si>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</si>
  <si>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</si>
  <si>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</si>
  <si>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</si>
  <si>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</si>
  <si>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</si>
  <si>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</si>
  <si>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</si>
  <si>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</si>
  <si>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</si>
  <si>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</si>
  <si>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</si>
  <si>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</si>
  <si>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</si>
  <si>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</si>
  <si>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</si>
  <si>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</si>
  <si>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</si>
  <si>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</si>
  <si>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</si>
  <si>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</si>
  <si>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</si>
  <si>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</si>
  <si>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</si>
  <si>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</si>
  <si>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</si>
  <si>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</si>
  <si>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</si>
  <si>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</si>
  <si>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</si>
  <si>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</si>
  <si>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</si>
  <si>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</si>
  <si>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</si>
  <si>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</si>
  <si>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</si>
  <si>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</si>
  <si>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</si>
  <si>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</si>
  <si>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</si>
  <si>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</si>
  <si>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</si>
  <si>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</si>
  <si>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</si>
  <si>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</si>
  <si>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</si>
  <si>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</si>
  <si>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</si>
  <si>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</si>
  <si>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</si>
  <si>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</si>
  <si>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</si>
  <si>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</si>
  <si>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</si>
  <si>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</si>
  <si>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</si>
  <si>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</si>
  <si>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</si>
  <si>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</si>
  <si>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</si>
  <si>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</si>
  <si>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</si>
  <si>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</si>
  <si>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</si>
  <si>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</si>
  <si>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</si>
  <si>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</si>
  <si>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</si>
  <si>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</si>
  <si>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</si>
  <si>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</si>
  <si>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</si>
  <si>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</si>
  <si>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</si>
  <si>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</si>
  <si>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</si>
  <si>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</si>
  <si>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</si>
  <si>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</si>
  <si>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</si>
  <si>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</si>
  <si>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</si>
  <si>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</si>
  <si>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</si>
  <si>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</si>
  <si>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</si>
  <si>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</si>
  <si>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</si>
  <si>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</si>
  <si>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</si>
  <si>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</si>
  <si>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</si>
  <si>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</si>
  <si>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</si>
  <si>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</si>
  <si>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</si>
  <si>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</si>
  <si>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</si>
  <si>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</si>
  <si>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</si>
  <si>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</si>
  <si>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</si>
  <si>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</si>
  <si>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</si>
  <si>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</si>
  <si>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</si>
  <si>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</si>
  <si>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</si>
  <si>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</si>
  <si>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</si>
  <si>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</si>
  <si>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</si>
  <si>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</si>
  <si>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</si>
  <si>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</si>
  <si>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</si>
  <si>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</si>
  <si>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</si>
  <si>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</si>
  <si>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</si>
  <si>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</si>
  <si>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</si>
  <si>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</si>
  <si>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</si>
  <si>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</si>
  <si>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</si>
  <si>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</si>
  <si>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</si>
  <si>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</si>
  <si>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</si>
  <si>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</si>
  <si>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</si>
  <si>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</si>
  <si>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</si>
  <si>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</si>
  <si>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</si>
  <si>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</si>
  <si>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</si>
  <si>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</si>
  <si>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</si>
  <si>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</si>
  <si>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</si>
  <si>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</si>
  <si>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</si>
  <si>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</si>
  <si>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</si>
  <si>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</si>
  <si>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</si>
  <si>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</si>
  <si>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</si>
  <si>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</si>
  <si>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</si>
  <si>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</si>
  <si>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</si>
  <si>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</si>
  <si>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</si>
  <si>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</si>
  <si>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</si>
  <si>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</si>
  <si>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</si>
  <si>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</si>
  <si>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</si>
  <si>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</si>
  <si>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</si>
  <si>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</si>
  <si>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</si>
  <si>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</si>
  <si>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</si>
  <si>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</si>
  <si>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</si>
  <si>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</si>
  <si>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</si>
  <si>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</si>
  <si>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</si>
  <si>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</si>
  <si>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</si>
  <si>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</si>
  <si>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</si>
  <si>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</si>
  <si>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</si>
  <si>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</si>
  <si>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</si>
  <si>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</si>
  <si>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</si>
  <si>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</si>
  <si>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</si>
  <si>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</si>
  <si>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</si>
  <si>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</si>
  <si>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</si>
  <si>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</si>
  <si>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</si>
  <si>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</si>
  <si>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</si>
  <si>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</si>
  <si>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</si>
  <si>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</si>
  <si>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</si>
  <si>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</si>
  <si>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</si>
  <si>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</si>
  <si>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</si>
  <si>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</si>
  <si>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</si>
  <si>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</si>
  <si>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</si>
  <si>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</si>
  <si>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</si>
  <si>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</si>
  <si>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</si>
  <si>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</si>
  <si>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</si>
  <si>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</si>
  <si>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</si>
  <si>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</si>
  <si>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</si>
  <si>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</si>
  <si>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</si>
  <si>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</si>
  <si>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</si>
  <si>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</si>
  <si>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</si>
  <si>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</si>
  <si>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</si>
  <si>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</si>
  <si>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</si>
  <si>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</si>
  <si>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</si>
  <si>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</si>
  <si>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</si>
  <si>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</si>
  <si>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</si>
  <si>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</si>
  <si>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</si>
  <si>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</si>
  <si>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</si>
  <si>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</si>
  <si>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</si>
  <si>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</si>
  <si>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</si>
  <si>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</si>
  <si>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</si>
  <si>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</si>
  <si>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</si>
  <si>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</si>
  <si>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</si>
  <si>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</si>
  <si>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</si>
  <si>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</si>
  <si>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</si>
  <si>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</si>
  <si>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</si>
  <si>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</si>
  <si>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</si>
  <si>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</si>
  <si>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</si>
  <si>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</si>
  <si>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</si>
  <si>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</si>
  <si>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</si>
  <si>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</si>
  <si>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</si>
  <si>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</si>
  <si>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</si>
  <si>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</si>
  <si>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</si>
  <si>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</si>
  <si>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</si>
  <si>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</si>
  <si>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</si>
  <si>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</si>
  <si>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</si>
  <si>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</si>
  <si>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</si>
  <si>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</si>
  <si>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</si>
  <si>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</si>
  <si>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</si>
  <si>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</si>
  <si>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</si>
  <si>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</si>
  <si>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</si>
  <si>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</si>
  <si>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</si>
  <si>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</si>
  <si>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</si>
  <si>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</si>
  <si>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</si>
  <si>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</si>
  <si>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</si>
  <si>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</si>
  <si>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</si>
  <si>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</si>
  <si>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</si>
  <si>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</si>
  <si>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</si>
  <si>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</si>
  <si>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</si>
  <si>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</si>
  <si>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</si>
  <si>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</si>
  <si>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</si>
  <si>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</si>
  <si>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</si>
  <si>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</si>
  <si>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</si>
  <si>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</si>
  <si>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</si>
  <si>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</si>
  <si>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</si>
  <si>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</si>
  <si>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</si>
  <si>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</si>
  <si>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</si>
  <si>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</si>
  <si>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</si>
  <si>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</si>
  <si>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</si>
  <si>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</si>
  <si>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</si>
  <si>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</si>
  <si>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</si>
  <si>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</si>
  <si>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</si>
  <si>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</si>
  <si>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</si>
  <si>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</si>
  <si>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</si>
  <si>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</si>
  <si>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</si>
  <si>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</si>
  <si>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</si>
  <si>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</si>
  <si>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</si>
  <si>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</si>
  <si>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</si>
  <si>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</si>
  <si>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</si>
  <si>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</si>
  <si>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</si>
  <si>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</si>
  <si>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</si>
  <si>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</si>
  <si>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</si>
  <si>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</si>
  <si>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</si>
  <si>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</si>
  <si>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</si>
  <si>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</si>
  <si>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</si>
  <si>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</si>
  <si>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</si>
  <si>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</si>
  <si>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</si>
  <si>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</si>
  <si>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</si>
  <si>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</si>
  <si>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</si>
  <si>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</si>
  <si>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</si>
  <si>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</si>
  <si>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</si>
  <si>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</si>
  <si>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</si>
  <si>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</si>
  <si>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</si>
  <si>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</si>
  <si>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</si>
  <si>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</si>
  <si>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</si>
  <si>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</si>
  <si>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</si>
  <si>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</si>
  <si>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</si>
  <si>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</si>
  <si>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</si>
  <si>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</si>
  <si>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</si>
  <si>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</si>
  <si>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</si>
  <si>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</si>
  <si>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</si>
  <si>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</si>
  <si>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</si>
  <si>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</si>
  <si>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</si>
  <si>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</si>
  <si>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</si>
  <si>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</si>
  <si>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</si>
  <si>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</si>
  <si>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</si>
  <si>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</si>
  <si>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</si>
  <si>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</si>
  <si>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</si>
  <si>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</si>
  <si>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</si>
  <si>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</si>
  <si>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</si>
  <si>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</si>
  <si>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</si>
  <si>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</si>
  <si>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</si>
  <si>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</si>
  <si>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</si>
  <si>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</si>
  <si>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</si>
  <si>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</si>
  <si>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</si>
  <si>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</si>
  <si>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</si>
  <si>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</si>
  <si>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</si>
  <si>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</si>
  <si>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</si>
  <si>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</si>
  <si>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</si>
  <si>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</si>
  <si>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</si>
  <si>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</si>
  <si>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</si>
  <si>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</si>
  <si>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</si>
  <si>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</si>
  <si>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</si>
  <si>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</si>
  <si>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</si>
  <si>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</si>
  <si>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</si>
  <si>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</si>
  <si>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</si>
  <si>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</si>
  <si>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</si>
  <si>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</si>
  <si>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</si>
  <si>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</si>
  <si>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</si>
  <si>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</si>
  <si>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</si>
  <si>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</si>
  <si>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</si>
  <si>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</si>
  <si>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</si>
  <si>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</si>
  <si>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</si>
  <si>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</si>
  <si>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</si>
  <si>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</si>
  <si>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</si>
  <si>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</si>
  <si>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</si>
  <si>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</si>
  <si>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</si>
  <si>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</si>
  <si>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</si>
  <si>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</si>
  <si>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</si>
  <si>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</si>
  <si>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</si>
  <si>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</si>
  <si>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</si>
  <si>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</si>
  <si>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</si>
  <si>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</si>
  <si>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</si>
  <si>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</si>
  <si>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</si>
  <si>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</si>
  <si>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</si>
  <si>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</si>
  <si>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</si>
  <si>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</si>
  <si>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</si>
  <si>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</si>
  <si>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</si>
  <si>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</si>
  <si>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</si>
  <si>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</si>
  <si>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</si>
  <si>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</si>
  <si>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</si>
  <si>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</si>
  <si>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</si>
  <si>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</si>
  <si>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</si>
  <si>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</si>
  <si>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</si>
  <si>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</si>
  <si>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</si>
  <si>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</si>
  <si>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</si>
  <si>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</si>
  <si>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</si>
  <si>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</si>
  <si>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</si>
  <si>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</si>
  <si>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</si>
  <si>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</si>
  <si>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</si>
  <si>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</si>
  <si>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</si>
  <si>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</si>
  <si>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</si>
  <si>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</si>
  <si>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</si>
  <si>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</si>
  <si>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</si>
  <si>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</si>
  <si>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</si>
  <si>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</si>
  <si>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</si>
  <si>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</si>
  <si>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</si>
  <si>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</si>
  <si>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</si>
  <si>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</si>
  <si>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</si>
  <si>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</si>
  <si>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</si>
  <si>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</si>
  <si>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</si>
  <si>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</si>
  <si>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</si>
  <si>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</si>
  <si>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</si>
  <si>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</si>
  <si>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</si>
  <si>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</si>
  <si>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</si>
  <si>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</si>
  <si>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</si>
  <si>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</si>
  <si>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</si>
  <si>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</si>
  <si>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</si>
  <si>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</si>
  <si>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</si>
  <si>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</si>
  <si>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</si>
  <si>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</si>
  <si>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</si>
  <si>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</si>
  <si>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</si>
  <si>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</si>
  <si>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</si>
  <si>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</si>
  <si>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</si>
  <si>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</si>
  <si>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</si>
  <si>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</si>
  <si>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</si>
  <si>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</si>
  <si>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</si>
  <si>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</si>
  <si>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</si>
  <si>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</si>
  <si>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</si>
  <si>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</si>
  <si>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</si>
  <si>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</si>
  <si>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</si>
  <si>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</si>
  <si>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</si>
  <si>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</si>
  <si>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</si>
  <si>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</si>
  <si>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</si>
  <si>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</si>
  <si>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</si>
  <si>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</si>
  <si>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</si>
  <si>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</si>
  <si>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</si>
  <si>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</si>
  <si>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</si>
  <si>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</si>
  <si>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</si>
  <si>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</si>
  <si>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</si>
  <si>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</si>
  <si>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</si>
  <si>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</si>
  <si>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</si>
  <si>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</si>
  <si>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</si>
  <si>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</si>
  <si>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</si>
  <si>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</si>
  <si>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</si>
  <si>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</si>
  <si>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</si>
  <si>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</si>
  <si>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</si>
  <si>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</si>
  <si>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</si>
  <si>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</si>
  <si>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</si>
  <si>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</si>
  <si>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</si>
  <si>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</si>
  <si>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</si>
  <si>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</si>
  <si>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</si>
  <si>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</si>
  <si>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</si>
  <si>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</si>
  <si>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</si>
  <si>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</si>
  <si>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</si>
  <si>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</si>
  <si>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</si>
  <si>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</si>
  <si>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</si>
  <si>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</si>
  <si>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</si>
  <si>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</si>
  <si>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</si>
  <si>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</si>
  <si>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</si>
  <si>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</si>
  <si>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</si>
  <si>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</si>
  <si>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</si>
  <si>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</si>
  <si>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</si>
  <si>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</si>
  <si>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</si>
  <si>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</si>
  <si>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</si>
  <si>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</si>
  <si>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</si>
  <si>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</si>
  <si>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</si>
  <si>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</si>
  <si>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</si>
  <si>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</si>
  <si>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</si>
  <si>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</si>
  <si>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</si>
  <si>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</si>
  <si>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</si>
  <si>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</si>
  <si>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</si>
  <si>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</si>
  <si>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</si>
  <si>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</si>
  <si>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</si>
  <si>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</si>
  <si>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</si>
  <si>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</si>
  <si>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</si>
  <si>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</si>
  <si>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</si>
  <si>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</si>
  <si>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</si>
  <si>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</si>
  <si>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</si>
  <si>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</si>
  <si>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</si>
  <si>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</si>
  <si>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</si>
  <si>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</si>
  <si>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</si>
  <si>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</si>
  <si>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</si>
  <si>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</si>
  <si>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</si>
  <si>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</si>
  <si>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</si>
  <si>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</si>
  <si>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</si>
  <si>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</si>
  <si>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</si>
  <si>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</si>
  <si>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</si>
  <si>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</si>
  <si>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</si>
  <si>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</si>
  <si>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</si>
  <si>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</si>
  <si>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</si>
  <si>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</si>
  <si>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</si>
  <si>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</si>
  <si>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</si>
  <si>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</si>
  <si>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</si>
  <si>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</si>
  <si>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</si>
  <si>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</si>
  <si>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</si>
  <si>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</si>
  <si>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</si>
  <si>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</si>
  <si>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</si>
  <si>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</si>
  <si>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</si>
  <si>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</si>
  <si>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</si>
  <si>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</si>
  <si>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</si>
  <si>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</si>
  <si>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</si>
  <si>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</si>
  <si>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</si>
  <si>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</si>
  <si>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</si>
  <si>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</si>
  <si>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</si>
  <si>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</si>
  <si>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</si>
  <si>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</si>
  <si>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</si>
  <si>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</si>
  <si>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</si>
  <si>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</si>
  <si>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</si>
  <si>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</si>
  <si>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</si>
  <si>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</si>
  <si>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</si>
  <si>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</si>
  <si>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</si>
  <si>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</si>
  <si>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</si>
  <si>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</si>
  <si>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</si>
  <si>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</si>
  <si>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</si>
  <si>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</si>
  <si>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</si>
  <si>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</si>
  <si>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</si>
  <si>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</si>
  <si>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</si>
  <si>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</si>
  <si>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</si>
  <si>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</si>
  <si>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</si>
  <si>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</si>
  <si>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</si>
  <si>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</si>
  <si>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</si>
  <si>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</si>
  <si>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</si>
  <si>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</si>
  <si>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</si>
  <si>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</si>
  <si>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</si>
  <si>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</si>
  <si>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</si>
  <si>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</si>
  <si>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</si>
  <si>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</si>
  <si>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</si>
  <si>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</si>
  <si>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</si>
  <si>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</si>
  <si>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</si>
  <si>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</si>
  <si>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</si>
  <si>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</si>
  <si>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</si>
  <si>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</si>
  <si>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</si>
  <si>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</si>
  <si>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</si>
  <si>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</si>
  <si>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</si>
  <si>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</si>
  <si>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</si>
  <si>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</si>
  <si>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</si>
  <si>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</si>
  <si>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</si>
  <si>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</si>
  <si>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</si>
  <si>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</si>
  <si>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</si>
  <si>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</si>
  <si>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</si>
  <si>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</si>
  <si>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</si>
  <si>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</si>
  <si>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</si>
  <si>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</si>
  <si>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</si>
  <si>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</si>
  <si>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</si>
  <si>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</si>
  <si>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</si>
  <si>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</si>
  <si>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</si>
  <si>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</si>
  <si>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</si>
  <si>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</si>
  <si>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</si>
  <si>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</si>
  <si>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</si>
  <si>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</si>
  <si>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</si>
  <si>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</si>
  <si>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</si>
  <si>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</si>
  <si>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</si>
  <si>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</si>
  <si>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</si>
  <si>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</si>
  <si>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</si>
  <si>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</si>
  <si>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</si>
  <si>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</si>
  <si>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</si>
  <si>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</si>
  <si>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</si>
  <si>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</si>
  <si>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</si>
  <si>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</si>
  <si>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</si>
  <si>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</si>
  <si>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</si>
  <si>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</si>
  <si>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</si>
  <si>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</si>
  <si>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</si>
  <si>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</si>
  <si>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</si>
  <si>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</si>
  <si>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</si>
  <si>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</si>
  <si>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</si>
  <si>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</si>
  <si>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</si>
  <si>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</si>
  <si>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</si>
  <si>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</si>
  <si>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</si>
  <si>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</si>
  <si>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</si>
  <si>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</si>
  <si>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</si>
  <si>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</si>
  <si>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</si>
  <si>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</si>
  <si>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</si>
  <si>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</si>
  <si>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</si>
  <si>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</si>
  <si>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</si>
  <si>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</si>
  <si>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</si>
  <si>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</si>
  <si>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</si>
  <si>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</si>
  <si>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</si>
  <si>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</si>
  <si>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</si>
  <si>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</si>
  <si>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</si>
  <si>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</si>
  <si>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</si>
  <si>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</si>
  <si>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</si>
  <si>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</si>
  <si>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</si>
  <si>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</si>
  <si>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</si>
  <si>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</si>
  <si>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</si>
  <si>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</si>
  <si>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</si>
  <si>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</si>
  <si>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</si>
  <si>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</si>
  <si>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</si>
  <si>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</si>
  <si>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</si>
  <si>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</si>
  <si>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</si>
  <si>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</si>
  <si>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</si>
  <si>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</si>
  <si>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</si>
  <si>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</si>
  <si>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</si>
  <si>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</si>
  <si>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</si>
  <si>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</si>
  <si>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</si>
  <si>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</si>
  <si>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</si>
  <si>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</si>
  <si>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</si>
  <si>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</si>
  <si>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</si>
  <si>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</si>
  <si>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</si>
  <si>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</si>
  <si>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</si>
  <si>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</si>
  <si>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</si>
  <si>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</si>
  <si>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</si>
  <si>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</si>
  <si>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</si>
  <si>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</si>
  <si>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</si>
  <si>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</si>
  <si>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</si>
  <si>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</si>
  <si>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</si>
  <si>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</si>
  <si>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</si>
  <si>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</si>
  <si>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</si>
  <si>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</si>
  <si>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</si>
  <si>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</si>
  <si>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</si>
  <si>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</si>
  <si>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</si>
  <si>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</si>
  <si>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</si>
  <si>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</si>
  <si>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</si>
  <si>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</si>
  <si>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</si>
  <si>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</si>
  <si>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</si>
  <si>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</si>
  <si>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</si>
  <si>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</si>
  <si>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</si>
  <si>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</si>
  <si>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</si>
  <si>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</si>
  <si>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</si>
  <si>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</si>
  <si>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</si>
  <si>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</si>
  <si>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</si>
  <si>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</si>
  <si>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</si>
  <si>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</si>
  <si>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</si>
  <si>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</si>
  <si>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</si>
  <si>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</si>
  <si>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</si>
  <si>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</si>
  <si>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</si>
  <si>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</si>
  <si>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</si>
  <si>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</si>
  <si>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</si>
  <si>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</si>
  <si>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</si>
  <si>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</si>
  <si>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</si>
  <si>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</si>
  <si>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</si>
  <si>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</si>
  <si>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</si>
  <si>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</si>
  <si>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</si>
  <si>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</si>
  <si>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</si>
  <si>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</si>
  <si>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</si>
  <si>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</si>
  <si>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</si>
  <si>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</si>
  <si>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</si>
  <si>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</si>
  <si>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</si>
  <si>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</si>
  <si>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</si>
  <si>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</si>
  <si>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</si>
  <si>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</si>
  <si>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</si>
  <si>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</si>
  <si>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</si>
  <si>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</si>
  <si>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</si>
  <si>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</si>
  <si>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</si>
  <si>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</si>
  <si>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</si>
  <si>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</si>
  <si>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</si>
  <si>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</si>
  <si>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</si>
  <si>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</si>
  <si>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</si>
  <si>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</si>
  <si>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</si>
  <si>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</si>
  <si>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</si>
  <si>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</si>
  <si>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</si>
  <si>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</si>
  <si>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</si>
  <si>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</si>
  <si>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</si>
  <si>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</si>
  <si>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</si>
  <si>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</si>
  <si>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</si>
  <si>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</si>
  <si>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</si>
  <si>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</si>
  <si>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</si>
  <si>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</si>
  <si>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</si>
  <si>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</si>
  <si>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</si>
  <si>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</si>
  <si>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</si>
  <si>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</si>
  <si>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</si>
  <si>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</si>
  <si>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</si>
  <si>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</si>
  <si>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</si>
  <si>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</si>
  <si>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</si>
  <si>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</si>
  <si>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</si>
  <si>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</si>
  <si>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</si>
  <si>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</si>
  <si>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</si>
  <si>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</si>
  <si>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</si>
  <si>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</si>
  <si>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</si>
  <si>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</si>
  <si>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</si>
  <si>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</si>
  <si>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</si>
  <si>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</si>
  <si>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</si>
  <si>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</si>
  <si>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</si>
  <si>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</si>
  <si>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</si>
  <si>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</si>
  <si>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</si>
  <si>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</si>
  <si>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</si>
  <si>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</si>
  <si>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</si>
  <si>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</si>
  <si>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</si>
  <si>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</si>
  <si>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</si>
  <si>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</si>
  <si>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</si>
  <si>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</si>
  <si>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</si>
  <si>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</si>
  <si>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</si>
  <si>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</si>
  <si>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</si>
  <si>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</si>
  <si>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</si>
  <si>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</si>
  <si>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</si>
  <si>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</si>
  <si>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</si>
  <si>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</si>
  <si>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</si>
  <si>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</si>
  <si>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</si>
  <si>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</si>
  <si>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</si>
  <si>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</si>
  <si>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</si>
  <si>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</si>
  <si>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</si>
  <si>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</si>
  <si>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</si>
  <si>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</si>
  <si>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</si>
  <si>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</si>
  <si>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</si>
  <si>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</si>
  <si>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</si>
  <si>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</si>
  <si>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</si>
  <si>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</si>
  <si>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</si>
  <si>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</si>
  <si>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</si>
  <si>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</si>
  <si>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</si>
  <si>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</si>
  <si>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</si>
  <si>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</si>
  <si>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</si>
  <si>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</si>
  <si>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</si>
  <si>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</si>
  <si>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</si>
  <si>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</si>
  <si>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</si>
  <si>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</si>
  <si>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</si>
  <si>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</si>
  <si>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</si>
  <si>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</si>
  <si>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</si>
  <si>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</si>
  <si>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</si>
  <si>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</si>
  <si>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</si>
  <si>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</si>
  <si>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</si>
  <si>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</si>
  <si>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</si>
  <si>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</si>
  <si>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</si>
  <si>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</si>
  <si>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</si>
  <si>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</si>
  <si>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</si>
  <si>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</si>
  <si>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</si>
  <si>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</si>
  <si>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</si>
  <si>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</si>
  <si>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</si>
  <si>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</si>
  <si>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</si>
  <si>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</si>
  <si>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</si>
  <si>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</si>
  <si>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</si>
  <si>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</si>
  <si>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</si>
  <si>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</si>
  <si>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</si>
  <si>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</si>
  <si>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</si>
  <si>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</si>
  <si>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</si>
  <si>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</si>
  <si>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</si>
  <si>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</si>
  <si>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</si>
  <si>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</si>
  <si>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</si>
  <si>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</si>
  <si>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</si>
  <si>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</si>
  <si>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</si>
  <si>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</si>
  <si>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</si>
  <si>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</si>
  <si>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</si>
  <si>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</si>
  <si>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</si>
  <si>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</si>
  <si>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</si>
  <si>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</si>
  <si>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</si>
  <si>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</si>
  <si>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</si>
  <si>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</si>
  <si>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</si>
  <si>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</si>
  <si>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</si>
  <si>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</si>
  <si>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</si>
  <si>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</si>
  <si>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</si>
  <si>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</si>
  <si>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</si>
  <si>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</si>
  <si>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</si>
  <si>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</si>
  <si>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</si>
  <si>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</si>
  <si>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</si>
  <si>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</si>
  <si>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</si>
  <si>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</si>
  <si>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</si>
  <si>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</si>
  <si>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</si>
  <si>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</si>
  <si>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</si>
  <si>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</si>
  <si>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</si>
  <si>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</si>
  <si>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</si>
  <si>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</si>
  <si>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</si>
  <si>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</si>
  <si>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</si>
  <si>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</si>
  <si>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</si>
  <si>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</si>
  <si>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</si>
  <si>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</si>
  <si>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</si>
  <si>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</si>
  <si>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</si>
  <si>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</si>
  <si>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</si>
  <si>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</si>
  <si>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</si>
  <si>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</si>
  <si>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</si>
  <si>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</si>
  <si>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</si>
  <si>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</si>
  <si>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</si>
  <si>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</si>
  <si>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</si>
  <si>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</si>
  <si>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</si>
  <si>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</si>
  <si>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</si>
  <si>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</si>
  <si>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</si>
  <si>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</si>
  <si>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</si>
  <si>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</si>
  <si>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</si>
  <si>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</si>
  <si>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</si>
  <si>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</si>
  <si>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</si>
  <si>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</si>
  <si>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</si>
  <si>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</si>
  <si>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</si>
  <si>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</si>
  <si>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</si>
  <si>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</si>
  <si>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</si>
  <si>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</si>
  <si>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</si>
  <si>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</si>
  <si>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</si>
  <si>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</si>
  <si>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</si>
  <si>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</si>
  <si>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</si>
  <si>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</si>
  <si>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</si>
  <si>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</si>
  <si>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</si>
  <si>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</si>
  <si>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</si>
  <si>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</si>
  <si>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</si>
  <si>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</si>
  <si>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</si>
  <si>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</si>
  <si>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</si>
  <si>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</si>
  <si>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</si>
  <si>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</si>
  <si>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</si>
  <si>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</si>
  <si>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</si>
  <si>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</si>
  <si>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</si>
  <si>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</si>
  <si>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</si>
  <si>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</si>
  <si>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</si>
  <si>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</si>
  <si>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</si>
  <si>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</si>
  <si>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</si>
  <si>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</si>
  <si>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</si>
  <si>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</si>
  <si>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</si>
  <si>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</si>
  <si>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</si>
  <si>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</si>
  <si>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</si>
  <si>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</si>
  <si>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</si>
  <si>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</si>
  <si>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</si>
  <si>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</si>
  <si>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</si>
  <si>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</si>
  <si>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</si>
  <si>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</si>
  <si>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</si>
  <si>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</si>
  <si>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</si>
  <si>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</si>
  <si>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</si>
  <si>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</si>
  <si>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</si>
  <si>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</si>
  <si>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</si>
  <si>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</si>
  <si>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</si>
  <si>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</si>
  <si>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</si>
  <si>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</si>
  <si>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</si>
  <si>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</si>
  <si>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</si>
  <si>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</si>
  <si>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</si>
  <si>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</si>
  <si>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</si>
  <si>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</si>
  <si>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</si>
  <si>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</si>
  <si>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</si>
  <si>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</si>
  <si>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</si>
  <si>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</si>
  <si>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</si>
  <si>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</si>
  <si>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</si>
  <si>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</si>
  <si>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</si>
  <si>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</si>
  <si>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</si>
  <si>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</si>
  <si>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</si>
  <si>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</si>
  <si>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</si>
  <si>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</si>
  <si>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</si>
  <si>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</si>
  <si>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</si>
  <si>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</si>
  <si>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</si>
  <si>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</si>
  <si>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</si>
  <si>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</si>
  <si>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</si>
  <si>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</si>
  <si>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</si>
  <si>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</si>
  <si>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</si>
  <si>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</si>
  <si>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</si>
  <si>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</si>
  <si>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</si>
  <si>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</si>
  <si>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</si>
  <si>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</si>
  <si>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</si>
  <si>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</si>
  <si>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</si>
  <si>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</si>
  <si>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</si>
  <si>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</si>
  <si>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</si>
  <si>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</si>
  <si>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</si>
  <si>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</si>
  <si>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</si>
  <si>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</si>
  <si>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</si>
  <si>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</si>
  <si>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</si>
  <si>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</si>
  <si>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</si>
  <si>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</si>
  <si>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</si>
  <si>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</si>
  <si>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</si>
  <si>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</si>
  <si>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</si>
  <si>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</si>
  <si>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</si>
  <si>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</si>
  <si>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</si>
  <si>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</si>
  <si>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</si>
  <si>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</si>
  <si>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</si>
  <si>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</si>
  <si>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</si>
  <si>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</si>
  <si>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</si>
  <si>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</si>
  <si>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</si>
  <si>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</si>
  <si>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</si>
  <si>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</si>
  <si>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</si>
  <si>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</si>
  <si>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</si>
  <si>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</si>
  <si>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</si>
  <si>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</si>
  <si>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</si>
  <si>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</si>
  <si>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</si>
  <si>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</si>
  <si>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</si>
  <si>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</si>
  <si>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</si>
  <si>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</si>
  <si>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</si>
  <si>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</si>
  <si>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</si>
  <si>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</si>
  <si>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</si>
  <si>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</si>
  <si>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</si>
  <si>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</si>
  <si>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</si>
  <si>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</si>
  <si>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</si>
  <si>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</si>
  <si>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</si>
  <si>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</si>
  <si>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</si>
  <si>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</si>
  <si>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</si>
  <si>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</si>
  <si>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</si>
  <si>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</si>
  <si>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</si>
  <si>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</si>
  <si>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</si>
  <si>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</si>
  <si>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</si>
  <si>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</si>
  <si>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</si>
  <si>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</si>
  <si>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</si>
  <si>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</si>
  <si>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</si>
  <si>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</si>
  <si>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</si>
  <si>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</si>
  <si>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</si>
  <si>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</si>
  <si>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</si>
  <si>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</si>
  <si>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</si>
  <si>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</si>
  <si>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</si>
  <si>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</si>
  <si>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</si>
  <si>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</si>
  <si>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</si>
  <si>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</si>
  <si>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</si>
  <si>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</si>
  <si>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</si>
  <si>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</si>
  <si>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</si>
  <si>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</si>
  <si>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</si>
  <si>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</si>
  <si>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</si>
  <si>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</si>
  <si>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</si>
  <si>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</si>
  <si>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</si>
  <si>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</si>
  <si>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</si>
  <si>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</si>
  <si>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</si>
  <si>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</si>
  <si>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</si>
  <si>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</si>
  <si>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</si>
  <si>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</si>
  <si>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</si>
  <si>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</si>
  <si>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</si>
  <si>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</si>
  <si>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</si>
  <si>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</si>
  <si>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</si>
  <si>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</si>
  <si>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</si>
  <si>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</si>
  <si>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</si>
  <si>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</si>
  <si>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</si>
  <si>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</si>
  <si>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</si>
  <si>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</si>
  <si>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</si>
  <si>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</si>
  <si>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</si>
  <si>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</si>
  <si>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</si>
  <si>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</si>
  <si>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</si>
  <si>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</si>
  <si>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</si>
  <si>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</si>
  <si>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</si>
  <si>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</si>
  <si>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</si>
  <si>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</si>
  <si>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</si>
  <si>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</si>
  <si>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</si>
  <si>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</si>
  <si>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</si>
  <si>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</si>
  <si>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</si>
  <si>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</si>
  <si>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</si>
  <si>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</si>
  <si>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</si>
  <si>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</si>
  <si>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</si>
  <si>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</si>
  <si>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</si>
  <si>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</si>
  <si>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</si>
  <si>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</si>
  <si>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</si>
  <si>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</si>
  <si>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</si>
  <si>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</si>
  <si>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</si>
  <si>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</si>
  <si>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</si>
  <si>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</si>
  <si>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</si>
  <si>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</si>
  <si>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</si>
  <si>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</si>
  <si>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</si>
  <si>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</si>
  <si>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</si>
  <si>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</si>
  <si>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</si>
  <si>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</si>
  <si>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</si>
  <si>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</si>
  <si>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</si>
  <si>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</si>
  <si>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</si>
  <si>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</si>
  <si>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</si>
  <si>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</si>
  <si>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</si>
  <si>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</si>
  <si>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</si>
  <si>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</si>
  <si>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</si>
  <si>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</si>
  <si>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</si>
  <si>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</si>
  <si>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</si>
  <si>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</si>
  <si>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</si>
  <si>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</si>
  <si>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</si>
  <si>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</si>
  <si>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</si>
  <si>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</si>
  <si>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</si>
  <si>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</si>
  <si>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</si>
  <si>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</si>
  <si>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</si>
  <si>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</si>
  <si>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</si>
  <si>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</si>
  <si>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</si>
  <si>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</si>
  <si>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</si>
  <si>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</si>
  <si>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</si>
  <si>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</si>
  <si>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</si>
  <si>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</si>
  <si>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</si>
  <si>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</si>
  <si>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</si>
  <si>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</si>
  <si>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</si>
  <si>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</si>
  <si>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</si>
  <si>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</si>
  <si>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</si>
  <si>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</si>
  <si>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</si>
  <si>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</si>
  <si>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</si>
  <si>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</si>
  <si>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</si>
  <si>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</si>
  <si>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</si>
  <si>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</si>
  <si>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</si>
  <si>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</si>
  <si>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</si>
  <si>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</si>
  <si>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</si>
  <si>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</si>
  <si>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</si>
  <si>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</si>
  <si>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</si>
  <si>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</si>
  <si>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</si>
  <si>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</si>
  <si>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</si>
  <si>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</si>
  <si>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</si>
  <si>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</si>
  <si>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</si>
  <si>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</si>
  <si>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</si>
  <si>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</si>
  <si>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</si>
  <si>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</si>
  <si>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</si>
  <si>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</si>
  <si>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</si>
  <si>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</si>
  <si>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</si>
  <si>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</si>
  <si>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</si>
  <si>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</si>
  <si>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</si>
  <si>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</si>
  <si>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</si>
  <si>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</si>
  <si>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</si>
  <si>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</si>
  <si>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</si>
  <si>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</si>
  <si>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</si>
  <si>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</si>
  <si>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</si>
  <si>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</si>
  <si>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</si>
  <si>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</si>
  <si>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</si>
  <si>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</si>
  <si>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</si>
  <si>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</si>
  <si>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</si>
  <si>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</si>
  <si>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</si>
  <si>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</si>
  <si>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</si>
  <si>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</si>
  <si>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</si>
  <si>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</si>
  <si>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</si>
  <si>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</si>
  <si>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</si>
  <si>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</si>
  <si>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</si>
  <si>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</si>
  <si>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</si>
  <si>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</si>
  <si>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</si>
  <si>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</si>
  <si>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</si>
  <si>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</si>
  <si>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</si>
  <si>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</si>
  <si>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</si>
  <si>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</si>
  <si>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</si>
  <si>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</si>
  <si>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</si>
  <si>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</si>
  <si>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</si>
  <si>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</si>
  <si>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</si>
  <si>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</si>
  <si>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</si>
  <si>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</si>
  <si>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</si>
  <si>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</si>
  <si>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</si>
  <si>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</si>
  <si>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</si>
  <si>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</si>
  <si>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</si>
  <si>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</si>
  <si>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</si>
  <si>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</si>
  <si>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</si>
  <si>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</si>
  <si>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</si>
  <si>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</si>
  <si>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</si>
  <si>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</si>
  <si>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</si>
  <si>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</si>
  <si>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</si>
  <si>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</si>
  <si>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</si>
  <si>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</si>
  <si>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</si>
  <si>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</si>
  <si>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</si>
  <si>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</si>
  <si>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</si>
  <si>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</si>
  <si>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</si>
  <si>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</si>
  <si>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</si>
  <si>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</si>
  <si>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</si>
  <si>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</si>
  <si>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</si>
  <si>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</si>
  <si>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</si>
  <si>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</si>
  <si>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</si>
  <si>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</si>
  <si>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</si>
  <si>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</si>
  <si>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</si>
  <si>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</si>
  <si>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</si>
  <si>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</si>
  <si>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</si>
  <si>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</si>
  <si>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</si>
  <si>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</si>
  <si>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</si>
  <si>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</si>
  <si>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</si>
  <si>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</si>
  <si>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</si>
  <si>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</si>
  <si>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</si>
  <si>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</si>
  <si>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</si>
  <si>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</si>
  <si>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</si>
  <si>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</si>
  <si>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</si>
  <si>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</si>
  <si>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</si>
  <si>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</si>
  <si>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</si>
  <si>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</si>
  <si>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</si>
  <si>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</si>
  <si>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</si>
  <si>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</si>
  <si>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</si>
  <si>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</si>
  <si>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</si>
  <si>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</si>
  <si>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</si>
  <si>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</si>
  <si>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</si>
  <si>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</si>
  <si>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</si>
  <si>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</si>
  <si>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</si>
  <si>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</si>
  <si>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</si>
  <si>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</si>
  <si>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</si>
  <si>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</si>
  <si>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</si>
  <si>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</si>
  <si>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</si>
  <si>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</si>
  <si>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</si>
  <si>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</si>
  <si>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</si>
  <si>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</si>
  <si>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</si>
  <si>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</si>
  <si>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</si>
  <si>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</si>
  <si>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</si>
  <si>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</si>
  <si>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</si>
  <si>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</si>
  <si>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</si>
  <si>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</si>
  <si>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</si>
  <si>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</si>
  <si>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</si>
  <si>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</si>
  <si>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</si>
  <si>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</si>
  <si>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</si>
  <si>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</si>
  <si>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</si>
  <si>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</si>
  <si>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</si>
  <si>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</si>
  <si>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</si>
  <si>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</si>
  <si>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</si>
  <si>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</si>
  <si>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</si>
  <si>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</si>
  <si>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</si>
  <si>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</si>
  <si>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</si>
  <si>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</si>
  <si>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</si>
  <si>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</si>
  <si>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</si>
  <si>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</si>
  <si>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</si>
  <si>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</si>
  <si>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</si>
  <si>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</si>
  <si>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</si>
  <si>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</si>
  <si>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</si>
  <si>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</si>
  <si>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</si>
  <si>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</si>
  <si>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</si>
  <si>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</si>
  <si>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</si>
  <si>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</si>
  <si>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</si>
  <si>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</si>
  <si>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</si>
  <si>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</si>
  <si>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</si>
  <si>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</si>
  <si>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</si>
  <si>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</si>
  <si>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</si>
  <si>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</si>
  <si>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</si>
  <si>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</si>
  <si>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</si>
  <si>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</si>
  <si>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</si>
  <si>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</si>
  <si>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</si>
  <si>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</si>
  <si>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</si>
  <si>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</si>
  <si>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</si>
  <si>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</si>
  <si>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</si>
  <si>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</si>
  <si>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</si>
  <si>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</si>
  <si>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</si>
  <si>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</si>
  <si>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</si>
  <si>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</si>
  <si>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</si>
  <si>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</si>
  <si>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</si>
  <si>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</si>
  <si>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</si>
  <si>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</si>
  <si>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</si>
  <si>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</si>
  <si>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</si>
  <si>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</si>
  <si>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</si>
  <si>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</si>
  <si>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</si>
  <si>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</si>
  <si>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</si>
  <si>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</si>
  <si>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</si>
  <si>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</si>
  <si>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</si>
  <si>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</si>
  <si>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</si>
  <si>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</si>
  <si>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</si>
  <si>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</si>
  <si>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</si>
  <si>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</si>
  <si>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</si>
  <si>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</si>
  <si>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</si>
  <si>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</si>
  <si>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</si>
  <si>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</si>
  <si>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</si>
  <si>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</si>
  <si>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</si>
  <si>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</si>
  <si>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</si>
  <si>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</si>
  <si>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</si>
  <si>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</si>
  <si>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</si>
  <si>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</si>
  <si>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</si>
  <si>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</si>
  <si>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</si>
  <si>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</si>
  <si>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</si>
  <si>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</si>
  <si>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</si>
  <si>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</si>
  <si>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</si>
  <si>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</si>
  <si>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</si>
  <si>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</si>
  <si>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</si>
  <si>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</si>
  <si>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</si>
  <si>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</si>
  <si>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</si>
  <si>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</si>
  <si>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</si>
  <si>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</si>
  <si>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</si>
  <si>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</si>
  <si>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</si>
  <si>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</si>
  <si>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</si>
  <si>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</si>
  <si>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</si>
  <si>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</si>
  <si>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</si>
  <si>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</si>
  <si>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</si>
  <si>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</si>
  <si>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</si>
  <si>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</si>
  <si>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</si>
  <si>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</si>
  <si>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</si>
  <si>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</si>
  <si>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</si>
  <si>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</si>
  <si>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</si>
  <si>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</si>
  <si>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</si>
  <si>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</si>
  <si>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</si>
  <si>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</si>
  <si>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</si>
  <si>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</si>
  <si>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</si>
  <si>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</si>
  <si>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</si>
  <si>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</si>
  <si>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</si>
  <si>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</si>
  <si>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</si>
  <si>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</si>
  <si>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</si>
  <si>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</si>
  <si>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</si>
  <si>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</si>
  <si>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</si>
  <si>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</si>
  <si>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</si>
  <si>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</si>
  <si>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</si>
  <si>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</si>
  <si>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</si>
  <si>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</si>
  <si>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</si>
  <si>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</si>
  <si>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</si>
  <si>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</si>
  <si>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</si>
  <si>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</si>
  <si>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</si>
  <si>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</si>
  <si>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</si>
  <si>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</si>
  <si>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</si>
  <si>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</si>
  <si>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</si>
  <si>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</si>
  <si>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</si>
  <si>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</si>
  <si>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</si>
  <si>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</si>
  <si>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</si>
  <si>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</si>
  <si>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</si>
  <si>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</si>
  <si>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</si>
  <si>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</si>
  <si>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</si>
  <si>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</si>
  <si>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</si>
  <si>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</si>
  <si>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</si>
  <si>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</si>
  <si>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</si>
  <si>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</si>
  <si>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</si>
  <si>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</si>
  <si>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</si>
  <si>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</si>
  <si>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</si>
  <si>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</si>
  <si>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</si>
  <si>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</si>
  <si>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</si>
  <si>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</si>
  <si>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</si>
  <si>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</si>
  <si>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</si>
  <si>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</si>
  <si>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</si>
  <si>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</si>
  <si>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</si>
  <si>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</si>
  <si>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</si>
  <si>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</si>
  <si>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</si>
  <si>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</si>
  <si>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</si>
  <si>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</si>
  <si>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</si>
  <si>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</si>
  <si>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</si>
  <si>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</si>
  <si>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</si>
  <si>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</si>
  <si>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</si>
  <si>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</si>
  <si>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</si>
  <si>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</si>
  <si>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</si>
  <si>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</si>
  <si>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</si>
  <si>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</si>
  <si>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</si>
  <si>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</si>
  <si>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</si>
  <si>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</si>
  <si>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</si>
  <si>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</si>
  <si>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</si>
  <si>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</si>
  <si>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</si>
  <si>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</si>
  <si>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</si>
  <si>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</si>
  <si>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</si>
  <si>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</si>
  <si>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</si>
  <si>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</si>
  <si>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</si>
  <si>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</si>
  <si>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</si>
  <si>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</si>
  <si>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</si>
  <si>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</si>
  <si>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</si>
  <si>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</si>
  <si>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</si>
  <si>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</si>
  <si>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</si>
  <si>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</si>
  <si>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</si>
  <si>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</si>
  <si>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</si>
  <si>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</si>
  <si>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</si>
  <si>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</si>
  <si>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</si>
  <si>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</si>
  <si>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</si>
  <si>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</si>
  <si>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</si>
  <si>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</si>
  <si>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</si>
  <si>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</si>
  <si>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</si>
  <si>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</si>
  <si>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</si>
  <si>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</si>
  <si>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</si>
  <si>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</si>
  <si>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</si>
  <si>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</si>
  <si>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</si>
  <si>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</si>
  <si>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</si>
  <si>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</si>
  <si>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</si>
  <si>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</si>
  <si>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</si>
  <si>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</si>
  <si>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</si>
  <si>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</si>
  <si>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</si>
  <si>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</si>
  <si>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</si>
  <si>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</si>
  <si>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</si>
  <si>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</si>
  <si>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</si>
  <si>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</si>
  <si>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</si>
  <si>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</si>
  <si>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</si>
  <si>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</si>
  <si>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</si>
  <si>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</si>
  <si>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</si>
  <si>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</si>
  <si>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</si>
  <si>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</si>
  <si>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</si>
  <si>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</si>
  <si>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</si>
  <si>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</si>
  <si>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</si>
  <si>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</si>
  <si>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</si>
  <si>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</si>
  <si>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</si>
  <si>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</si>
  <si>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</si>
  <si>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</si>
  <si>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</si>
  <si>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</si>
  <si>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</si>
  <si>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</si>
  <si>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</si>
  <si>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</si>
  <si>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</si>
  <si>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</si>
  <si>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</si>
  <si>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</si>
  <si>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</si>
  <si>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</si>
  <si>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</si>
  <si>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</si>
  <si>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</si>
  <si>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</si>
  <si>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</si>
  <si>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</si>
  <si>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</si>
  <si>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</si>
  <si>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</si>
  <si>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</si>
  <si>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</si>
  <si>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</si>
  <si>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</si>
  <si>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</si>
  <si>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</si>
  <si>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</si>
  <si>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</si>
  <si>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</si>
  <si>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</si>
  <si>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</si>
  <si>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</si>
  <si>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</si>
  <si>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</si>
  <si>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</si>
  <si>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</si>
  <si>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</si>
  <si>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</si>
  <si>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</si>
  <si>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</si>
  <si>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</si>
  <si>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</si>
  <si>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</si>
  <si>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</si>
  <si>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</si>
  <si>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</si>
  <si>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</si>
  <si>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</si>
  <si>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</si>
  <si>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</si>
  <si>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</si>
  <si>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</si>
  <si>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</si>
  <si>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</si>
  <si>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</si>
  <si>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</si>
  <si>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</si>
  <si>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</si>
  <si>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</si>
  <si>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</si>
  <si>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</si>
  <si>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</si>
  <si>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</si>
  <si>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</si>
  <si>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</si>
  <si>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</si>
  <si>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</si>
  <si>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</si>
  <si>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</si>
  <si>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</si>
  <si>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</si>
  <si>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</si>
  <si>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</si>
  <si>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</si>
  <si>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</si>
  <si>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</si>
  <si>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</si>
  <si>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</si>
  <si>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</si>
  <si>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</si>
  <si>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Gratiot County</t>
  </si>
  <si>
    <t>Chris Oosterhoff</t>
  </si>
  <si>
    <t>coosterhoff@gratiotmi.com</t>
  </si>
  <si>
    <t>989-875-5282</t>
  </si>
  <si>
    <t>Level Percent</t>
  </si>
  <si>
    <t>10</t>
  </si>
  <si>
    <t>Yes</t>
  </si>
  <si>
    <t>Level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</si>
</sst>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zoomScaleNormal="100" workbookViewId="0">
      <pane xSplit="3" topLeftCell="D1" activePane="topRight" state="frozenSplit"/>
      <selection activeCell="C44" sqref="A1:C1048576"/>
      <selection pane="topRight" activeCell="F29" sqref="F29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18" t="s">
        <v>7480</v>
      </c>
      <c r="B2" s="218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2" t="s">
        <v>7302</v>
      </c>
      <c r="B3" s="222"/>
      <c r="C3" s="222"/>
      <c r="D3" s="222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5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1621</v>
      </c>
      <c r="D6" s="226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County</v>
      </c>
      <c r="D7" s="226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6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2023</v>
      </c>
      <c r="D9" s="227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28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/>
      <c r="D11" s="226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7495</v>
      </c>
      <c r="D12" s="226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7496</v>
      </c>
      <c r="D13" s="229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7493</v>
      </c>
      <c r="D15" s="219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0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0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0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1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0" t="s">
        <v>7260</v>
      </c>
      <c r="C21" s="240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1" t="s">
        <v>7482</v>
      </c>
      <c r="C22" s="212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0" t="s">
        <v>7</v>
      </c>
      <c r="C23" s="231"/>
      <c r="D23" s="92" t="s">
        <v>7305</v>
      </c>
      <c r="E23" s="92" t="s">
        <v>7251</v>
      </c>
      <c r="F23" s="91" t="str">
        <f>IF(C15=0,"", C15)</f>
        <v>Gratiot County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32" t="s">
        <v>7235</v>
      </c>
      <c r="C25" s="233"/>
      <c r="D25" s="25" t="s">
        <v>3</v>
      </c>
      <c r="E25" s="22" t="s">
        <v>7252</v>
      </c>
      <c r="F25" s="181">
        <v>30064405</v>
      </c>
      <c r="G25" s="181"/>
      <c r="H25" s="181"/>
      <c r="I25" s="181"/>
      <c r="J25" s="182"/>
    </row>
    <row r="26" spans="1:19" x14ac:dyDescent="0.25">
      <c r="A26" s="75">
        <v>5</v>
      </c>
      <c r="B26" s="234" t="s">
        <v>11</v>
      </c>
      <c r="C26" s="235"/>
      <c r="D26" s="21" t="s">
        <v>3</v>
      </c>
      <c r="E26" s="20" t="s">
        <v>7252</v>
      </c>
      <c r="F26" s="183">
        <v>37138434</v>
      </c>
      <c r="G26" s="183"/>
      <c r="H26" s="183"/>
      <c r="I26" s="183"/>
      <c r="J26" s="184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7252</v>
      </c>
      <c r="F27" s="185">
        <f>IFERROR(F25/F26,"")</f>
        <v>0.80952269015974121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4" t="s">
        <v>9</v>
      </c>
      <c r="C28" s="235"/>
      <c r="D28" s="21" t="s">
        <v>3</v>
      </c>
      <c r="E28" s="20" t="s">
        <v>7252</v>
      </c>
      <c r="F28" s="183">
        <v>643156</v>
      </c>
      <c r="G28" s="183"/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23333538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2.7563586799395787E-2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3" t="s">
        <v>7264</v>
      </c>
      <c r="C31" s="224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34" t="s">
        <v>7239</v>
      </c>
      <c r="C32" s="235"/>
      <c r="D32" s="85" t="s">
        <v>7478</v>
      </c>
      <c r="E32" s="28" t="s">
        <v>7292</v>
      </c>
      <c r="F32" s="191">
        <v>18</v>
      </c>
      <c r="G32" s="192"/>
      <c r="H32" s="192"/>
      <c r="I32" s="192"/>
      <c r="J32" s="193"/>
    </row>
    <row r="33" spans="1:17" ht="31.5" x14ac:dyDescent="0.25">
      <c r="A33" s="77">
        <v>12</v>
      </c>
      <c r="B33" s="232" t="s">
        <v>7309</v>
      </c>
      <c r="C33" s="233"/>
      <c r="D33" s="120" t="s">
        <v>7478</v>
      </c>
      <c r="E33" s="29" t="s">
        <v>7292</v>
      </c>
      <c r="F33" s="194">
        <v>6</v>
      </c>
      <c r="G33" s="195"/>
      <c r="H33" s="195"/>
      <c r="I33" s="195"/>
      <c r="J33" s="196"/>
    </row>
    <row r="34" spans="1:17" ht="31.5" x14ac:dyDescent="0.25">
      <c r="A34" s="75">
        <v>13</v>
      </c>
      <c r="B34" s="234" t="s">
        <v>7265</v>
      </c>
      <c r="C34" s="235"/>
      <c r="D34" s="85" t="s">
        <v>7478</v>
      </c>
      <c r="E34" s="28" t="s">
        <v>7293</v>
      </c>
      <c r="F34" s="191">
        <v>112</v>
      </c>
      <c r="G34" s="192"/>
      <c r="H34" s="192"/>
      <c r="I34" s="192"/>
      <c r="J34" s="193"/>
    </row>
    <row r="35" spans="1:17" x14ac:dyDescent="0.25">
      <c r="A35" s="82">
        <v>14</v>
      </c>
      <c r="B35" s="223" t="s">
        <v>7262</v>
      </c>
      <c r="C35" s="224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34" t="s">
        <v>7310</v>
      </c>
      <c r="C36" s="235"/>
      <c r="D36" s="85" t="s">
        <v>7479</v>
      </c>
      <c r="E36" s="87" t="s">
        <v>7294</v>
      </c>
      <c r="F36" s="197">
        <v>-0.1037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32" t="s">
        <v>7311</v>
      </c>
      <c r="C37" s="233"/>
      <c r="D37" s="121" t="s">
        <v>7479</v>
      </c>
      <c r="E37" s="58" t="s">
        <v>7294</v>
      </c>
      <c r="F37" s="199">
        <v>4.9500000000000002E-2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34" t="s">
        <v>7312</v>
      </c>
      <c r="C38" s="235"/>
      <c r="D38" s="85" t="s">
        <v>7479</v>
      </c>
      <c r="E38" s="87" t="s">
        <v>7294</v>
      </c>
      <c r="F38" s="197">
        <v>6.7900000000000002E-2</v>
      </c>
      <c r="G38" s="197"/>
      <c r="H38" s="197"/>
      <c r="I38" s="197"/>
      <c r="J38" s="198"/>
    </row>
    <row r="39" spans="1:17" x14ac:dyDescent="0.25">
      <c r="A39" s="82">
        <v>18</v>
      </c>
      <c r="B39" s="223" t="s">
        <v>7263</v>
      </c>
      <c r="C39" s="224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34" t="s">
        <v>7240</v>
      </c>
      <c r="C40" s="235"/>
      <c r="D40" s="85" t="s">
        <v>7478</v>
      </c>
      <c r="E40" s="28" t="s">
        <v>7295</v>
      </c>
      <c r="F40" s="201">
        <v>7.0000000000000007E-2</v>
      </c>
      <c r="G40" s="202"/>
      <c r="H40" s="202"/>
      <c r="I40" s="202"/>
      <c r="J40" s="203"/>
    </row>
    <row r="41" spans="1:17" ht="31.5" x14ac:dyDescent="0.25">
      <c r="A41" s="77">
        <v>20</v>
      </c>
      <c r="B41" s="232" t="s">
        <v>7277</v>
      </c>
      <c r="C41" s="233"/>
      <c r="D41" s="120" t="s">
        <v>7478</v>
      </c>
      <c r="E41" s="29" t="s">
        <v>7296</v>
      </c>
      <c r="F41" s="204" t="s">
        <v>7497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34" t="s">
        <v>7278</v>
      </c>
      <c r="C42" s="235"/>
      <c r="D42" s="85" t="s">
        <v>7478</v>
      </c>
      <c r="E42" s="28" t="s">
        <v>7296</v>
      </c>
      <c r="F42" s="206" t="s">
        <v>7498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32" t="s">
        <v>7289</v>
      </c>
      <c r="C43" s="233"/>
      <c r="D43" s="120" t="s">
        <v>7478</v>
      </c>
      <c r="E43" s="29" t="s">
        <v>7297</v>
      </c>
      <c r="F43" s="195" t="s">
        <v>7499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32485012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38676875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32" t="s">
        <v>7275</v>
      </c>
      <c r="C47" s="233"/>
      <c r="D47" s="121" t="s">
        <v>2</v>
      </c>
      <c r="E47" s="22" t="s">
        <v>7276</v>
      </c>
      <c r="F47" s="185">
        <f>IFERROR(F45/F46,"")</f>
        <v>0.83990787776933895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757992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3.2485086487955665E-2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1" t="s">
        <v>7298</v>
      </c>
      <c r="C50" s="242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32" t="s">
        <v>7234</v>
      </c>
      <c r="C51" s="233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3" t="s">
        <v>7314</v>
      </c>
      <c r="C53" s="224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1" t="s">
        <v>7483</v>
      </c>
      <c r="C54" s="21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3" t="s">
        <v>7484</v>
      </c>
      <c r="C55" s="214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3" t="s">
        <v>7485</v>
      </c>
      <c r="C56" s="214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1" t="s">
        <v>7486</v>
      </c>
      <c r="C57" s="21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5" t="s">
        <v>7487</v>
      </c>
      <c r="B59" s="216"/>
      <c r="C59" s="216"/>
      <c r="D59" s="216"/>
      <c r="E59" s="216"/>
      <c r="F59" s="217"/>
    </row>
  </sheetData>
  <sheetProtection algorithmName="SHA-512" hashValue="7yOdRykl1aiBgC2v4fRDAT4gfbfOIly81J1jqJ0YExrzklCeVx5Y0gVfJ37Aa9aGfLXmVhyExLUOrV4vBWB5DQ==" saltValue="lxNBQLtdVNDU7sBx5HiE+Q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zoomScaleNormal="100" workbookViewId="0">
      <pane xSplit="3" topLeftCell="D1" activePane="topRight" state="frozenSplit"/>
      <selection activeCell="D30" sqref="D30"/>
      <selection pane="topRight" activeCell="D5" sqref="D5:D9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8" t="s">
        <v>0</v>
      </c>
      <c r="B1" s="218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18" t="s">
        <v>7480</v>
      </c>
      <c r="B2" s="218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6" t="s">
        <v>7303</v>
      </c>
      <c r="B3" s="256"/>
      <c r="C3" s="256"/>
      <c r="D3" s="256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Gratiot County</v>
      </c>
      <c r="D5" s="26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290000</v>
      </c>
      <c r="D6" s="26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Type'!B2:C7179,2,FALSE),"")</f>
        <v>County</v>
      </c>
      <c r="D7" s="26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Type'!B2:E7179,4,FALSE),"")</f>
        <v>September</v>
      </c>
      <c r="D8" s="26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2023</v>
      </c>
      <c r="D9" s="26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Chris Oosterhoff</v>
      </c>
      <c r="D10" s="26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/>
      </c>
      <c r="D11" s="26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coosterhoff@gratiotmi.com</v>
      </c>
      <c r="D12" s="26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/>
      <c r="D13" s="26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 t="s">
        <v>7493</v>
      </c>
      <c r="D15" s="243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44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44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4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45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2" t="s">
        <v>7260</v>
      </c>
      <c r="C21" s="253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4" t="s">
        <v>7482</v>
      </c>
      <c r="C22" s="235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2" t="s">
        <v>8</v>
      </c>
      <c r="C23" s="233"/>
      <c r="D23" s="92" t="s">
        <v>7305</v>
      </c>
      <c r="E23" s="92" t="s">
        <v>7251</v>
      </c>
      <c r="F23" s="91" t="str">
        <f>IF(C15=0,"", C15)</f>
        <v>Gratiot County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3" t="s">
        <v>7261</v>
      </c>
      <c r="C24" s="224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32" t="s">
        <v>7300</v>
      </c>
      <c r="C25" s="233"/>
      <c r="D25" s="22" t="s">
        <v>3</v>
      </c>
      <c r="E25" s="22" t="s">
        <v>7253</v>
      </c>
      <c r="F25" s="147">
        <v>2166626</v>
      </c>
      <c r="G25" s="147"/>
      <c r="H25" s="147"/>
      <c r="I25" s="147"/>
      <c r="J25" s="148"/>
    </row>
    <row r="26" spans="1:19" x14ac:dyDescent="0.25">
      <c r="A26" s="75">
        <v>5</v>
      </c>
      <c r="B26" s="234" t="s">
        <v>7301</v>
      </c>
      <c r="C26" s="235"/>
      <c r="D26" s="20" t="s">
        <v>3</v>
      </c>
      <c r="E26" s="20" t="s">
        <v>7253</v>
      </c>
      <c r="F26" s="149">
        <v>2606716</v>
      </c>
      <c r="G26" s="149"/>
      <c r="H26" s="149"/>
      <c r="I26" s="149"/>
      <c r="J26" s="150"/>
    </row>
    <row r="27" spans="1:19" x14ac:dyDescent="0.25">
      <c r="A27" s="77">
        <v>6</v>
      </c>
      <c r="B27" s="232" t="s">
        <v>4</v>
      </c>
      <c r="C27" s="233"/>
      <c r="D27" s="25" t="s">
        <v>2</v>
      </c>
      <c r="E27" s="22" t="s">
        <v>7253</v>
      </c>
      <c r="F27" s="151">
        <f>IFERROR(F25/F26,"")</f>
        <v>0.83117071441614665</v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4" t="s">
        <v>7304</v>
      </c>
      <c r="C28" s="235"/>
      <c r="D28" s="20" t="s">
        <v>3</v>
      </c>
      <c r="E28" s="20" t="s">
        <v>7253</v>
      </c>
      <c r="F28" s="149">
        <v>197002</v>
      </c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50" t="s">
        <v>7287</v>
      </c>
      <c r="C29" s="251"/>
      <c r="D29" s="62" t="s">
        <v>3</v>
      </c>
      <c r="E29" s="62" t="s">
        <v>7253</v>
      </c>
      <c r="F29" s="147" t="s">
        <v>7246</v>
      </c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34" t="s">
        <v>1</v>
      </c>
      <c r="C30" s="235"/>
      <c r="D30" s="20" t="s">
        <v>3</v>
      </c>
      <c r="E30" s="20" t="s">
        <v>7253</v>
      </c>
      <c r="F30" s="149">
        <f>'Pension Report'!F29</f>
        <v>23333538</v>
      </c>
      <c r="G30" s="149"/>
      <c r="H30" s="149"/>
      <c r="I30" s="149"/>
      <c r="J30" s="150"/>
    </row>
    <row r="31" spans="1:19" x14ac:dyDescent="0.25">
      <c r="A31" s="78">
        <v>9</v>
      </c>
      <c r="B31" s="232" t="s">
        <v>7236</v>
      </c>
      <c r="C31" s="233"/>
      <c r="D31" s="25" t="s">
        <v>2</v>
      </c>
      <c r="E31" s="22" t="s">
        <v>7253</v>
      </c>
      <c r="F31" s="151">
        <f>IFERROR(SUM($F$28:$J$28)/F30,"")</f>
        <v>8.4428688011222303E-3</v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3" t="s">
        <v>7264</v>
      </c>
      <c r="C32" s="224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32" t="s">
        <v>7239</v>
      </c>
      <c r="C33" s="254"/>
      <c r="D33" s="119" t="s">
        <v>7478</v>
      </c>
      <c r="E33" s="29" t="s">
        <v>7286</v>
      </c>
      <c r="F33" s="155">
        <v>24</v>
      </c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34" t="s">
        <v>7309</v>
      </c>
      <c r="C34" s="255"/>
      <c r="D34" s="118" t="s">
        <v>7478</v>
      </c>
      <c r="E34" s="28"/>
      <c r="F34" s="157">
        <v>0</v>
      </c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32" t="s">
        <v>7265</v>
      </c>
      <c r="C35" s="254"/>
      <c r="D35" s="119" t="s">
        <v>7478</v>
      </c>
      <c r="E35" s="29" t="s">
        <v>7286</v>
      </c>
      <c r="F35" s="155">
        <v>68</v>
      </c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34" t="s">
        <v>7245</v>
      </c>
      <c r="C36" s="255"/>
      <c r="D36" s="133" t="s">
        <v>7313</v>
      </c>
      <c r="E36" s="28" t="s">
        <v>7259</v>
      </c>
      <c r="F36" s="149">
        <v>129338</v>
      </c>
      <c r="G36" s="149"/>
      <c r="H36" s="149"/>
      <c r="I36" s="149"/>
      <c r="J36" s="150"/>
    </row>
    <row r="37" spans="1:12" s="15" customFormat="1" x14ac:dyDescent="0.25">
      <c r="A37" s="83">
        <v>15</v>
      </c>
      <c r="B37" s="223" t="s">
        <v>7262</v>
      </c>
      <c r="C37" s="224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34" t="s">
        <v>7241</v>
      </c>
      <c r="C38" s="255"/>
      <c r="D38" s="135" t="s">
        <v>7479</v>
      </c>
      <c r="E38" s="28" t="s">
        <v>7255</v>
      </c>
      <c r="F38" s="161">
        <v>0.11269999999999999</v>
      </c>
      <c r="G38" s="161"/>
      <c r="H38" s="161"/>
      <c r="I38" s="161"/>
      <c r="J38" s="162"/>
    </row>
    <row r="39" spans="1:12" ht="31.5" x14ac:dyDescent="0.25">
      <c r="A39" s="78">
        <v>17</v>
      </c>
      <c r="B39" s="232" t="s">
        <v>7242</v>
      </c>
      <c r="C39" s="254"/>
      <c r="D39" s="136" t="s">
        <v>7479</v>
      </c>
      <c r="E39" s="29" t="s">
        <v>7255</v>
      </c>
      <c r="F39" s="163">
        <v>3.1E-2</v>
      </c>
      <c r="G39" s="163"/>
      <c r="H39" s="163"/>
      <c r="I39" s="163"/>
      <c r="J39" s="164"/>
    </row>
    <row r="40" spans="1:12" ht="31.5" x14ac:dyDescent="0.25">
      <c r="A40" s="75">
        <v>18</v>
      </c>
      <c r="B40" s="234" t="s">
        <v>7243</v>
      </c>
      <c r="C40" s="255"/>
      <c r="D40" s="135" t="s">
        <v>7479</v>
      </c>
      <c r="E40" s="28" t="s">
        <v>7255</v>
      </c>
      <c r="F40" s="161">
        <v>3.1E-2</v>
      </c>
      <c r="G40" s="161"/>
      <c r="H40" s="161"/>
      <c r="I40" s="161"/>
      <c r="J40" s="162"/>
    </row>
    <row r="41" spans="1:12" s="15" customFormat="1" x14ac:dyDescent="0.25">
      <c r="A41" s="83">
        <v>19</v>
      </c>
      <c r="B41" s="223" t="s">
        <v>7263</v>
      </c>
      <c r="C41" s="224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34" t="s">
        <v>7279</v>
      </c>
      <c r="C42" s="255"/>
      <c r="D42" s="118" t="s">
        <v>7478</v>
      </c>
      <c r="E42" s="28" t="s">
        <v>7254</v>
      </c>
      <c r="F42" s="161">
        <v>7.0000000000000007E-2</v>
      </c>
      <c r="G42" s="161"/>
      <c r="H42" s="161"/>
      <c r="I42" s="161"/>
      <c r="J42" s="162"/>
    </row>
    <row r="43" spans="1:12" ht="31.5" x14ac:dyDescent="0.25">
      <c r="A43" s="78">
        <v>21</v>
      </c>
      <c r="B43" s="232" t="s">
        <v>7244</v>
      </c>
      <c r="C43" s="254"/>
      <c r="D43" s="119" t="s">
        <v>7478</v>
      </c>
      <c r="E43" s="29" t="s">
        <v>7256</v>
      </c>
      <c r="F43" s="163">
        <v>7.0000000000000007E-2</v>
      </c>
      <c r="G43" s="163"/>
      <c r="H43" s="163"/>
      <c r="I43" s="163"/>
      <c r="J43" s="164"/>
    </row>
    <row r="44" spans="1:12" ht="31.5" x14ac:dyDescent="0.25">
      <c r="A44" s="75">
        <v>22</v>
      </c>
      <c r="B44" s="234" t="s">
        <v>7277</v>
      </c>
      <c r="C44" s="255"/>
      <c r="D44" s="118" t="s">
        <v>7478</v>
      </c>
      <c r="E44" s="28" t="s">
        <v>7257</v>
      </c>
      <c r="F44" s="165" t="s">
        <v>7500</v>
      </c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32" t="s">
        <v>7278</v>
      </c>
      <c r="C45" s="254"/>
      <c r="D45" s="119" t="s">
        <v>7478</v>
      </c>
      <c r="E45" s="29" t="s">
        <v>7285</v>
      </c>
      <c r="F45" s="167" t="s">
        <v>7214</v>
      </c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34" t="s">
        <v>7289</v>
      </c>
      <c r="C46" s="255"/>
      <c r="D46" s="118" t="s">
        <v>7478</v>
      </c>
      <c r="E46" s="28" t="s">
        <v>7257</v>
      </c>
      <c r="F46" s="169" t="s">
        <v>7499</v>
      </c>
      <c r="G46" s="169"/>
      <c r="H46" s="169"/>
      <c r="I46" s="169"/>
      <c r="J46" s="170"/>
    </row>
    <row r="47" spans="1:12" ht="31.5" x14ac:dyDescent="0.25">
      <c r="A47" s="78">
        <v>25</v>
      </c>
      <c r="B47" s="232" t="s">
        <v>7315</v>
      </c>
      <c r="C47" s="254"/>
      <c r="D47" s="119" t="s">
        <v>7478</v>
      </c>
      <c r="E47" s="29"/>
      <c r="F47" s="171">
        <v>7.2499999999999995E-2</v>
      </c>
      <c r="G47" s="171"/>
      <c r="H47" s="171"/>
      <c r="I47" s="171"/>
      <c r="J47" s="172"/>
    </row>
    <row r="48" spans="1:12" ht="31.5" x14ac:dyDescent="0.25">
      <c r="A48" s="75">
        <v>26</v>
      </c>
      <c r="B48" s="234" t="s">
        <v>7316</v>
      </c>
      <c r="C48" s="255"/>
      <c r="D48" s="118" t="s">
        <v>7478</v>
      </c>
      <c r="E48" s="28" t="s">
        <v>7258</v>
      </c>
      <c r="F48" s="161">
        <v>4.4999999999999998E-2</v>
      </c>
      <c r="G48" s="161"/>
      <c r="H48" s="161"/>
      <c r="I48" s="161"/>
      <c r="J48" s="162"/>
    </row>
    <row r="49" spans="1:19" s="15" customFormat="1" x14ac:dyDescent="0.25">
      <c r="A49" s="83">
        <v>27</v>
      </c>
      <c r="B49" s="223" t="s">
        <v>7272</v>
      </c>
      <c r="C49" s="224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34" t="s">
        <v>7273</v>
      </c>
      <c r="C50" s="255"/>
      <c r="D50" s="118" t="s">
        <v>7478</v>
      </c>
      <c r="E50" s="20" t="s">
        <v>7276</v>
      </c>
      <c r="F50" s="149">
        <v>2166626</v>
      </c>
      <c r="G50" s="149"/>
      <c r="H50" s="149"/>
      <c r="I50" s="149"/>
      <c r="J50" s="150"/>
    </row>
    <row r="51" spans="1:19" ht="31.5" x14ac:dyDescent="0.25">
      <c r="A51" s="78">
        <v>29</v>
      </c>
      <c r="B51" s="232" t="s">
        <v>7274</v>
      </c>
      <c r="C51" s="254"/>
      <c r="D51" s="119" t="s">
        <v>7478</v>
      </c>
      <c r="E51" s="22" t="s">
        <v>7276</v>
      </c>
      <c r="F51" s="147">
        <v>2637742</v>
      </c>
      <c r="G51" s="147"/>
      <c r="H51" s="147"/>
      <c r="I51" s="147"/>
      <c r="J51" s="148"/>
    </row>
    <row r="52" spans="1:19" x14ac:dyDescent="0.25">
      <c r="A52" s="75">
        <v>30</v>
      </c>
      <c r="B52" s="234" t="s">
        <v>7275</v>
      </c>
      <c r="C52" s="255"/>
      <c r="D52" s="133" t="s">
        <v>2</v>
      </c>
      <c r="E52" s="20" t="s">
        <v>7276</v>
      </c>
      <c r="F52" s="173">
        <f>IFERROR(F50/F51,"")</f>
        <v>0.82139420762151871</v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2" t="s">
        <v>7299</v>
      </c>
      <c r="C53" s="254"/>
      <c r="D53" s="119" t="s">
        <v>7478</v>
      </c>
      <c r="E53" s="22" t="s">
        <v>7276</v>
      </c>
      <c r="F53" s="147">
        <v>200083</v>
      </c>
      <c r="G53" s="147"/>
      <c r="H53" s="147"/>
      <c r="I53" s="147"/>
      <c r="J53" s="148"/>
    </row>
    <row r="54" spans="1:19" x14ac:dyDescent="0.25">
      <c r="A54" s="75">
        <v>32</v>
      </c>
      <c r="B54" s="234" t="s">
        <v>7236</v>
      </c>
      <c r="C54" s="255"/>
      <c r="D54" s="133" t="s">
        <v>2</v>
      </c>
      <c r="E54" s="20" t="s">
        <v>7276</v>
      </c>
      <c r="F54" s="173">
        <f>IFERROR(SUM($F$53:$J$53)/F30,"")</f>
        <v>8.5749105000707572E-3</v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3" t="s">
        <v>7250</v>
      </c>
      <c r="C55" s="224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57" t="s">
        <v>7266</v>
      </c>
      <c r="C56" s="258"/>
      <c r="D56" s="139" t="s">
        <v>7267</v>
      </c>
      <c r="E56" s="63" t="s">
        <v>7271</v>
      </c>
      <c r="F56" s="175" t="s">
        <v>7246</v>
      </c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59" t="s">
        <v>7268</v>
      </c>
      <c r="C57" s="260"/>
      <c r="D57" s="140" t="s">
        <v>7267</v>
      </c>
      <c r="E57" s="62" t="s">
        <v>7270</v>
      </c>
      <c r="F57" s="177" t="s">
        <v>7246</v>
      </c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61" t="s">
        <v>7234</v>
      </c>
      <c r="C58" s="262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3" t="s">
        <v>7314</v>
      </c>
      <c r="C60" s="224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7" t="s">
        <v>7488</v>
      </c>
      <c r="C61" s="247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48" t="s">
        <v>7484</v>
      </c>
      <c r="C62" s="248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49" t="s">
        <v>7489</v>
      </c>
      <c r="C63" s="249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6" t="s">
        <v>7486</v>
      </c>
      <c r="C64" s="246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5" t="s">
        <v>7491</v>
      </c>
      <c r="B66" s="216"/>
      <c r="C66" s="216"/>
      <c r="D66" s="216"/>
      <c r="E66" s="216"/>
      <c r="F66" s="217"/>
    </row>
  </sheetData>
  <sheetProtection algorithmName="SHA-512" hashValue="BL6vUzsA4jXXCQSwOCz56x311aazN4Zw6DaVpqLpHleoa/GJXmtwbh+r4HGOv+n/56zth/a4fjx8POtjwt9qSQ==" saltValue="qdVQjN/b1uS7TDG3yyOe1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workbookViewId="0">
      <selection activeCell="E7319" sqref="E7319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9</v>
      </c>
      <c r="E783" t="s">
        <v>7323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7323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Christopher Oosterhoff</cp:lastModifiedBy>
  <cp:lastPrinted>2019-01-02T20:12:17Z</cp:lastPrinted>
  <dcterms:created xsi:type="dcterms:W3CDTF">2017-12-11T13:11:46Z</dcterms:created>
  <dcterms:modified xsi:type="dcterms:W3CDTF">2024-04-30T19:16:58Z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